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80" windowHeight="9105" activeTab="0"/>
  </bookViews>
  <sheets>
    <sheet name="IAHU BUDGET" sheetId="1" r:id="rId1"/>
    <sheet name="SYMPOSIUM BUDGET" sheetId="2" r:id="rId2"/>
  </sheets>
  <definedNames/>
  <calcPr fullCalcOnLoad="1"/>
</workbook>
</file>

<file path=xl/comments1.xml><?xml version="1.0" encoding="utf-8"?>
<comments xmlns="http://schemas.openxmlformats.org/spreadsheetml/2006/main">
  <authors>
    <author>Wendy Leatham</author>
    <author>HP</author>
  </authors>
  <commentList>
    <comment ref="G21" authorId="0">
      <text>
        <r>
          <rPr>
            <b/>
            <sz val="9"/>
            <rFont val="Tahoma"/>
            <family val="2"/>
          </rPr>
          <t>Wendy Leatham:</t>
        </r>
        <r>
          <rPr>
            <sz val="9"/>
            <rFont val="Tahoma"/>
            <family val="2"/>
          </rPr>
          <t xml:space="preserve">
*Allocate Reserve of $5814 carried over from 2012-2013 to pay for conference attendance</t>
        </r>
      </text>
    </comment>
    <comment ref="S24" authorId="1">
      <text>
        <r>
          <rPr>
            <b/>
            <sz val="9"/>
            <rFont val="Tahoma"/>
            <family val="0"/>
          </rPr>
          <t>HP:</t>
        </r>
        <r>
          <rPr>
            <sz val="9"/>
            <rFont val="Tahoma"/>
            <family val="0"/>
          </rPr>
          <t xml:space="preserve">
Freeze for the 2019-2020 year due to budget constraints.</t>
        </r>
      </text>
    </comment>
    <comment ref="S25" authorId="1">
      <text>
        <r>
          <rPr>
            <b/>
            <sz val="9"/>
            <rFont val="Tahoma"/>
            <family val="0"/>
          </rPr>
          <t>HP:</t>
        </r>
        <r>
          <rPr>
            <sz val="9"/>
            <rFont val="Tahoma"/>
            <family val="0"/>
          </rPr>
          <t xml:space="preserve">
Freeze for the 2019-2020 year due to budget constraints.</t>
        </r>
      </text>
    </comment>
  </commentList>
</comments>
</file>

<file path=xl/comments2.xml><?xml version="1.0" encoding="utf-8"?>
<comments xmlns="http://schemas.openxmlformats.org/spreadsheetml/2006/main">
  <authors>
    <author>Wendy Leatham</author>
  </authors>
  <commentList>
    <comment ref="I19" authorId="0">
      <text>
        <r>
          <rPr>
            <b/>
            <sz val="9"/>
            <rFont val="Tahoma"/>
            <family val="2"/>
          </rPr>
          <t>Wendy Leatham:</t>
        </r>
        <r>
          <rPr>
            <sz val="9"/>
            <rFont val="Tahoma"/>
            <family val="2"/>
          </rPr>
          <t xml:space="preserve">
Day 1 parking and Banquet Speaker
</t>
        </r>
      </text>
    </comment>
    <comment ref="I21" authorId="0">
      <text>
        <r>
          <rPr>
            <b/>
            <sz val="9"/>
            <rFont val="Tahoma"/>
            <family val="2"/>
          </rPr>
          <t>Wendy Leatham:</t>
        </r>
        <r>
          <rPr>
            <sz val="9"/>
            <rFont val="Tahoma"/>
            <family val="2"/>
          </rPr>
          <t xml:space="preserve">
Day 2 parking and facility </t>
        </r>
      </text>
    </comment>
    <comment ref="Q13" authorId="0">
      <text>
        <r>
          <rPr>
            <b/>
            <sz val="9"/>
            <rFont val="Tahoma"/>
            <family val="0"/>
          </rPr>
          <t>Wendy Leatham:</t>
        </r>
        <r>
          <rPr>
            <sz val="9"/>
            <rFont val="Tahoma"/>
            <family val="0"/>
          </rPr>
          <t xml:space="preserve">
Raised $700, which was donated to the HUPAC Admin Fund.</t>
        </r>
      </text>
    </comment>
    <comment ref="S13" authorId="0">
      <text>
        <r>
          <rPr>
            <b/>
            <sz val="9"/>
            <rFont val="Tahoma"/>
            <family val="2"/>
          </rPr>
          <t>Wendy Leatham:</t>
        </r>
        <r>
          <rPr>
            <sz val="9"/>
            <rFont val="Tahoma"/>
            <family val="2"/>
          </rPr>
          <t xml:space="preserve">
Raised $729.12, which was donated to the HUPAC Admin Fund</t>
        </r>
      </text>
    </comment>
  </commentList>
</comments>
</file>

<file path=xl/sharedStrings.xml><?xml version="1.0" encoding="utf-8"?>
<sst xmlns="http://schemas.openxmlformats.org/spreadsheetml/2006/main" count="145" uniqueCount="95">
  <si>
    <t>Category</t>
  </si>
  <si>
    <t>General Operating Revenue</t>
  </si>
  <si>
    <t>Health Symposium Revenue</t>
  </si>
  <si>
    <t>General Operating Expenses</t>
  </si>
  <si>
    <t xml:space="preserve">Awards  </t>
  </si>
  <si>
    <t>Bank service charges</t>
  </si>
  <si>
    <t>Banners / signage (sponsors)</t>
  </si>
  <si>
    <t>Insurance D&amp;O</t>
  </si>
  <si>
    <t>Office Supplies</t>
  </si>
  <si>
    <t>Technology / Website Fees</t>
  </si>
  <si>
    <t>Teleconferencing</t>
  </si>
  <si>
    <t xml:space="preserve"> -North ID - General Sponsorship</t>
  </si>
  <si>
    <t xml:space="preserve"> -Treasure Valley - General Sponsorship</t>
  </si>
  <si>
    <t xml:space="preserve"> -South ID - General Sponsorship</t>
  </si>
  <si>
    <t xml:space="preserve"> -Eastern ID - General Sponsorship</t>
  </si>
  <si>
    <t>Facility / Meeting charges</t>
  </si>
  <si>
    <t>Insurance</t>
  </si>
  <si>
    <t>Incidentals</t>
  </si>
  <si>
    <t>Misc. printing, postage, supplies</t>
  </si>
  <si>
    <t>Total Symposium Expenses</t>
  </si>
  <si>
    <t>Total Operating Expenses</t>
  </si>
  <si>
    <t>Net from all activities</t>
  </si>
  <si>
    <t>Total Sympsoium Revenue</t>
  </si>
  <si>
    <t>Net from Health Symposium</t>
  </si>
  <si>
    <t>Health Symposium Income (from tab 2)</t>
  </si>
  <si>
    <t>Total Operating Revenue</t>
  </si>
  <si>
    <t>D&amp;O Reimbursement from Chapters</t>
  </si>
  <si>
    <t>Sponsorship Income</t>
  </si>
  <si>
    <t>Associate Membership Dues</t>
  </si>
  <si>
    <t>General Membership Dues</t>
  </si>
  <si>
    <t>Board Meeting Expenses (not travel)</t>
  </si>
  <si>
    <t>Workers Compensation Insurance</t>
  </si>
  <si>
    <t>State Pac Admin - Wages</t>
  </si>
  <si>
    <t>Software (Quickbooks)</t>
  </si>
  <si>
    <t>Chapter/Board Meeting Travel</t>
  </si>
  <si>
    <t>Accounting Fees</t>
  </si>
  <si>
    <t>Charity Event</t>
  </si>
  <si>
    <t>Associate Member Reimbursement</t>
  </si>
  <si>
    <t>Wages (Wendy)</t>
  </si>
  <si>
    <t>Health Symposium Expenses (from tab 2)</t>
  </si>
  <si>
    <t>Government Affairs - Lobbyist</t>
  </si>
  <si>
    <t>HUPAC - National Lobbying</t>
  </si>
  <si>
    <t>Membership Recruitment</t>
  </si>
  <si>
    <t xml:space="preserve"> -Awards Banquet Table Sponsor</t>
  </si>
  <si>
    <t xml:space="preserve"> -Awards Banquet Sponsor</t>
  </si>
  <si>
    <t>Budget</t>
  </si>
  <si>
    <t>Actual</t>
  </si>
  <si>
    <t>2009 - 2010</t>
  </si>
  <si>
    <t>IAHU State Budget</t>
  </si>
  <si>
    <t>Awards Banquet Food</t>
  </si>
  <si>
    <t>Awards Banquet Music</t>
  </si>
  <si>
    <t>Health Symposium Expenses</t>
  </si>
  <si>
    <t>IAHU Symposium</t>
  </si>
  <si>
    <t>Legislative Business Expenses</t>
  </si>
  <si>
    <t>Symposium Food / Refreshments</t>
  </si>
  <si>
    <t>Payroll Taxes / Expenses</t>
  </si>
  <si>
    <t>Net Income</t>
  </si>
  <si>
    <t>Printing / Copying</t>
  </si>
  <si>
    <t>Merged</t>
  </si>
  <si>
    <t>2012 - 2013</t>
  </si>
  <si>
    <t xml:space="preserve">Actual </t>
  </si>
  <si>
    <t>2013-2014</t>
  </si>
  <si>
    <t>2014-2015</t>
  </si>
  <si>
    <t>Parking</t>
  </si>
  <si>
    <t>Day on the Hill Revenue</t>
  </si>
  <si>
    <t>Day on the Hill Expenses</t>
  </si>
  <si>
    <t>Regional Conference (CDA)</t>
  </si>
  <si>
    <t>2015-2016</t>
  </si>
  <si>
    <t xml:space="preserve"> -Law &amp; Ethics Course</t>
  </si>
  <si>
    <t xml:space="preserve"> -Awards Banquet Attendees</t>
  </si>
  <si>
    <t xml:space="preserve"> -Symposium Attendees</t>
  </si>
  <si>
    <t xml:space="preserve"> -Vendor / Exhibitor Revenues</t>
  </si>
  <si>
    <t xml:space="preserve"> -Symposium Sponsorships</t>
  </si>
  <si>
    <t>CE Credits</t>
  </si>
  <si>
    <t>Symposium Speaker Expenses</t>
  </si>
  <si>
    <t>Law &amp; Ethics Course</t>
  </si>
  <si>
    <t xml:space="preserve">2015-2016 </t>
  </si>
  <si>
    <t>2016-2017</t>
  </si>
  <si>
    <t>Speaker Expenses (Banquet &amp; Symp)</t>
  </si>
  <si>
    <t xml:space="preserve"> -Fundraiser</t>
  </si>
  <si>
    <t xml:space="preserve">  </t>
  </si>
  <si>
    <t xml:space="preserve">2017-2018 </t>
  </si>
  <si>
    <t>2017-2018</t>
  </si>
  <si>
    <t>2018-2019</t>
  </si>
  <si>
    <t>REBC Scholarship</t>
  </si>
  <si>
    <t>Postage / Mailing</t>
  </si>
  <si>
    <t>First Time Attendee Scholarship</t>
  </si>
  <si>
    <t>2019-2020</t>
  </si>
  <si>
    <t>2020-2021</t>
  </si>
  <si>
    <t>Last Updated: 7/14/20</t>
  </si>
  <si>
    <t xml:space="preserve"> </t>
  </si>
  <si>
    <t>National Conference (June 2021)</t>
  </si>
  <si>
    <t>Capitol Conference (Feb. 2021)</t>
  </si>
  <si>
    <t xml:space="preserve">Regional Conference </t>
  </si>
  <si>
    <t>Covid Budget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</si>
</sst>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[$-409]dddd\,\ mmmm\ dd\,\ yyyy"/>
  </numFmts>
  <fonts count="5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20"/>
      <name val="Times New Roman"/>
      <family val="1"/>
    </font>
    <font>
      <sz val="20"/>
      <name val="Times New Roman"/>
      <family val="1"/>
    </font>
    <font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44" fontId="0" fillId="0" borderId="0" xfId="44" applyFont="1" applyBorder="1" applyAlignment="1">
      <alignment/>
    </xf>
    <xf numFmtId="44" fontId="2" fillId="0" borderId="0" xfId="44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43" fontId="2" fillId="10" borderId="10" xfId="42" applyFont="1" applyFill="1" applyBorder="1" applyAlignment="1">
      <alignment/>
    </xf>
    <xf numFmtId="43" fontId="2" fillId="4" borderId="10" xfId="42" applyFont="1" applyFill="1" applyBorder="1" applyAlignment="1">
      <alignment/>
    </xf>
    <xf numFmtId="43" fontId="2" fillId="4" borderId="11" xfId="42" applyFont="1" applyFill="1" applyBorder="1" applyAlignment="1">
      <alignment/>
    </xf>
    <xf numFmtId="44" fontId="1" fillId="0" borderId="0" xfId="44" applyFont="1" applyAlignment="1">
      <alignment/>
    </xf>
    <xf numFmtId="44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4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43" fontId="3" fillId="0" borderId="12" xfId="42" applyFont="1" applyFill="1" applyBorder="1" applyAlignment="1">
      <alignment horizontal="center" wrapText="1"/>
    </xf>
    <xf numFmtId="43" fontId="2" fillId="0" borderId="12" xfId="42" applyFont="1" applyFill="1" applyBorder="1" applyAlignment="1">
      <alignment/>
    </xf>
    <xf numFmtId="0" fontId="3" fillId="0" borderId="0" xfId="0" applyFont="1" applyFill="1" applyAlignment="1">
      <alignment horizontal="right"/>
    </xf>
    <xf numFmtId="44" fontId="4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center"/>
    </xf>
    <xf numFmtId="0" fontId="1" fillId="10" borderId="13" xfId="0" applyFont="1" applyFill="1" applyBorder="1" applyAlignment="1">
      <alignment horizontal="center"/>
    </xf>
    <xf numFmtId="43" fontId="3" fillId="4" borderId="10" xfId="42" applyFont="1" applyFill="1" applyBorder="1" applyAlignment="1">
      <alignment horizontal="center"/>
    </xf>
    <xf numFmtId="0" fontId="4" fillId="7" borderId="10" xfId="0" applyFont="1" applyFill="1" applyBorder="1" applyAlignment="1">
      <alignment horizontal="left" vertical="center"/>
    </xf>
    <xf numFmtId="44" fontId="1" fillId="4" borderId="14" xfId="44" applyFont="1" applyFill="1" applyBorder="1" applyAlignment="1">
      <alignment/>
    </xf>
    <xf numFmtId="43" fontId="4" fillId="4" borderId="10" xfId="42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" fillId="4" borderId="11" xfId="0" applyFont="1" applyFill="1" applyBorder="1" applyAlignment="1">
      <alignment horizontal="center" vertical="top"/>
    </xf>
    <xf numFmtId="0" fontId="1" fillId="10" borderId="11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0" borderId="10" xfId="0" applyFont="1" applyBorder="1" applyAlignment="1">
      <alignment horizontal="right"/>
    </xf>
    <xf numFmtId="44" fontId="7" fillId="0" borderId="10" xfId="44" applyFont="1" applyBorder="1" applyAlignment="1">
      <alignment/>
    </xf>
    <xf numFmtId="43" fontId="2" fillId="0" borderId="10" xfId="42" applyFont="1" applyBorder="1" applyAlignment="1">
      <alignment/>
    </xf>
    <xf numFmtId="43" fontId="2" fillId="0" borderId="10" xfId="42" applyFont="1" applyFill="1" applyBorder="1" applyAlignment="1">
      <alignment/>
    </xf>
    <xf numFmtId="43" fontId="3" fillId="0" borderId="10" xfId="42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4" fillId="4" borderId="18" xfId="0" applyFont="1" applyFill="1" applyBorder="1" applyAlignment="1">
      <alignment/>
    </xf>
    <xf numFmtId="0" fontId="4" fillId="33" borderId="15" xfId="0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43" fontId="2" fillId="0" borderId="11" xfId="42" applyFont="1" applyBorder="1" applyAlignment="1">
      <alignment/>
    </xf>
    <xf numFmtId="43" fontId="3" fillId="0" borderId="11" xfId="42" applyFont="1" applyFill="1" applyBorder="1" applyAlignment="1">
      <alignment/>
    </xf>
    <xf numFmtId="43" fontId="2" fillId="34" borderId="10" xfId="42" applyFont="1" applyFill="1" applyBorder="1" applyAlignment="1">
      <alignment/>
    </xf>
    <xf numFmtId="0" fontId="3" fillId="0" borderId="10" xfId="0" applyFont="1" applyBorder="1" applyAlignment="1">
      <alignment horizontal="right"/>
    </xf>
    <xf numFmtId="43" fontId="3" fillId="0" borderId="10" xfId="42" applyFont="1" applyBorder="1" applyAlignment="1">
      <alignment/>
    </xf>
    <xf numFmtId="43" fontId="50" fillId="34" borderId="10" xfId="42" applyFont="1" applyFill="1" applyBorder="1" applyAlignment="1">
      <alignment/>
    </xf>
    <xf numFmtId="0" fontId="2" fillId="34" borderId="10" xfId="0" applyFont="1" applyFill="1" applyBorder="1" applyAlignment="1">
      <alignment/>
    </xf>
    <xf numFmtId="43" fontId="2" fillId="10" borderId="10" xfId="42" applyFont="1" applyFill="1" applyBorder="1" applyAlignment="1">
      <alignment horizontal="center"/>
    </xf>
    <xf numFmtId="43" fontId="2" fillId="10" borderId="11" xfId="42" applyFont="1" applyFill="1" applyBorder="1" applyAlignment="1">
      <alignment/>
    </xf>
    <xf numFmtId="0" fontId="4" fillId="0" borderId="0" xfId="0" applyFont="1" applyFill="1" applyBorder="1" applyAlignment="1">
      <alignment/>
    </xf>
    <xf numFmtId="44" fontId="1" fillId="4" borderId="19" xfId="44" applyFont="1" applyFill="1" applyBorder="1" applyAlignment="1">
      <alignment/>
    </xf>
    <xf numFmtId="43" fontId="2" fillId="4" borderId="13" xfId="42" applyFont="1" applyFill="1" applyBorder="1" applyAlignment="1">
      <alignment/>
    </xf>
    <xf numFmtId="44" fontId="1" fillId="4" borderId="20" xfId="44" applyFont="1" applyFill="1" applyBorder="1" applyAlignment="1">
      <alignment/>
    </xf>
    <xf numFmtId="43" fontId="2" fillId="4" borderId="10" xfId="42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/>
    </xf>
    <xf numFmtId="44" fontId="0" fillId="0" borderId="10" xfId="44" applyFont="1" applyBorder="1" applyAlignment="1">
      <alignment/>
    </xf>
    <xf numFmtId="0" fontId="1" fillId="4" borderId="12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 vertical="top"/>
    </xf>
    <xf numFmtId="43" fontId="2" fillId="10" borderId="19" xfId="42" applyFont="1" applyFill="1" applyBorder="1" applyAlignment="1">
      <alignment horizontal="center"/>
    </xf>
    <xf numFmtId="43" fontId="2" fillId="10" borderId="19" xfId="42" applyFont="1" applyFill="1" applyBorder="1" applyAlignment="1">
      <alignment/>
    </xf>
    <xf numFmtId="43" fontId="2" fillId="10" borderId="19" xfId="44" applyNumberFormat="1" applyFont="1" applyFill="1" applyBorder="1" applyAlignment="1">
      <alignment/>
    </xf>
    <xf numFmtId="43" fontId="2" fillId="10" borderId="15" xfId="42" applyFont="1" applyFill="1" applyBorder="1" applyAlignment="1">
      <alignment/>
    </xf>
    <xf numFmtId="44" fontId="1" fillId="10" borderId="21" xfId="44" applyFont="1" applyFill="1" applyBorder="1" applyAlignment="1">
      <alignment/>
    </xf>
    <xf numFmtId="43" fontId="2" fillId="10" borderId="16" xfId="42" applyFont="1" applyFill="1" applyBorder="1" applyAlignment="1">
      <alignment/>
    </xf>
    <xf numFmtId="0" fontId="0" fillId="4" borderId="11" xfId="0" applyFill="1" applyBorder="1" applyAlignment="1">
      <alignment/>
    </xf>
    <xf numFmtId="43" fontId="2" fillId="0" borderId="10" xfId="44" applyNumberFormat="1" applyFont="1" applyBorder="1" applyAlignment="1">
      <alignment/>
    </xf>
    <xf numFmtId="43" fontId="3" fillId="0" borderId="10" xfId="44" applyNumberFormat="1" applyFont="1" applyBorder="1" applyAlignment="1">
      <alignment/>
    </xf>
    <xf numFmtId="43" fontId="2" fillId="0" borderId="10" xfId="44" applyNumberFormat="1" applyFont="1" applyFill="1" applyBorder="1" applyAlignment="1">
      <alignment/>
    </xf>
    <xf numFmtId="43" fontId="2" fillId="0" borderId="10" xfId="44" applyNumberFormat="1" applyFont="1" applyFill="1" applyBorder="1" applyAlignment="1">
      <alignment horizontal="left"/>
    </xf>
    <xf numFmtId="43" fontId="0" fillId="4" borderId="10" xfId="0" applyNumberFormat="1" applyFill="1" applyBorder="1" applyAlignment="1">
      <alignment/>
    </xf>
    <xf numFmtId="43" fontId="2" fillId="0" borderId="10" xfId="0" applyNumberFormat="1" applyFont="1" applyBorder="1" applyAlignment="1">
      <alignment/>
    </xf>
    <xf numFmtId="43" fontId="0" fillId="0" borderId="10" xfId="0" applyNumberFormat="1" applyBorder="1" applyAlignment="1">
      <alignment/>
    </xf>
    <xf numFmtId="43" fontId="3" fillId="0" borderId="10" xfId="0" applyNumberFormat="1" applyFont="1" applyBorder="1" applyAlignment="1">
      <alignment/>
    </xf>
    <xf numFmtId="0" fontId="4" fillId="35" borderId="13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/>
    </xf>
    <xf numFmtId="44" fontId="3" fillId="0" borderId="10" xfId="44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44" fontId="3" fillId="0" borderId="10" xfId="44" applyFont="1" applyFill="1" applyBorder="1" applyAlignment="1">
      <alignment/>
    </xf>
    <xf numFmtId="43" fontId="2" fillId="0" borderId="10" xfId="0" applyNumberFormat="1" applyFont="1" applyFill="1" applyBorder="1" applyAlignment="1">
      <alignment/>
    </xf>
    <xf numFmtId="44" fontId="1" fillId="4" borderId="21" xfId="44" applyFont="1" applyFill="1" applyBorder="1" applyAlignment="1">
      <alignment/>
    </xf>
    <xf numFmtId="43" fontId="2" fillId="0" borderId="22" xfId="42" applyFont="1" applyFill="1" applyBorder="1" applyAlignment="1">
      <alignment/>
    </xf>
    <xf numFmtId="43" fontId="2" fillId="4" borderId="23" xfId="42" applyFont="1" applyFill="1" applyBorder="1" applyAlignment="1">
      <alignment/>
    </xf>
    <xf numFmtId="43" fontId="2" fillId="4" borderId="19" xfId="42" applyFont="1" applyFill="1" applyBorder="1" applyAlignment="1">
      <alignment/>
    </xf>
    <xf numFmtId="43" fontId="2" fillId="4" borderId="0" xfId="42" applyFont="1" applyFill="1" applyBorder="1" applyAlignment="1">
      <alignment/>
    </xf>
    <xf numFmtId="43" fontId="2" fillId="4" borderId="15" xfId="42" applyFont="1" applyFill="1" applyBorder="1" applyAlignment="1">
      <alignment/>
    </xf>
    <xf numFmtId="43" fontId="2" fillId="10" borderId="13" xfId="42" applyFont="1" applyFill="1" applyBorder="1" applyAlignment="1">
      <alignment/>
    </xf>
    <xf numFmtId="44" fontId="1" fillId="10" borderId="14" xfId="44" applyFont="1" applyFill="1" applyBorder="1" applyAlignment="1">
      <alignment/>
    </xf>
    <xf numFmtId="44" fontId="1" fillId="4" borderId="24" xfId="44" applyFont="1" applyFill="1" applyBorder="1" applyAlignment="1">
      <alignment/>
    </xf>
    <xf numFmtId="43" fontId="2" fillId="0" borderId="0" xfId="42" applyFont="1" applyFill="1" applyBorder="1" applyAlignment="1">
      <alignment/>
    </xf>
    <xf numFmtId="43" fontId="1" fillId="4" borderId="20" xfId="44" applyNumberFormat="1" applyFont="1" applyFill="1" applyBorder="1" applyAlignment="1">
      <alignment/>
    </xf>
    <xf numFmtId="43" fontId="4" fillId="4" borderId="19" xfId="42" applyFont="1" applyFill="1" applyBorder="1" applyAlignment="1">
      <alignment/>
    </xf>
    <xf numFmtId="43" fontId="10" fillId="10" borderId="14" xfId="42" applyFont="1" applyFill="1" applyBorder="1" applyAlignment="1">
      <alignment/>
    </xf>
    <xf numFmtId="43" fontId="10" fillId="4" borderId="25" xfId="42" applyFont="1" applyFill="1" applyBorder="1" applyAlignment="1">
      <alignment/>
    </xf>
    <xf numFmtId="43" fontId="10" fillId="10" borderId="25" xfId="42" applyFont="1" applyFill="1" applyBorder="1" applyAlignment="1">
      <alignment/>
    </xf>
    <xf numFmtId="43" fontId="10" fillId="4" borderId="25" xfId="0" applyNumberFormat="1" applyFont="1" applyFill="1" applyBorder="1" applyAlignment="1">
      <alignment/>
    </xf>
    <xf numFmtId="43" fontId="10" fillId="4" borderId="26" xfId="0" applyNumberFormat="1" applyFont="1" applyFill="1" applyBorder="1" applyAlignment="1">
      <alignment/>
    </xf>
    <xf numFmtId="43" fontId="4" fillId="4" borderId="19" xfId="0" applyNumberFormat="1" applyFont="1" applyFill="1" applyBorder="1" applyAlignment="1">
      <alignment/>
    </xf>
    <xf numFmtId="43" fontId="10" fillId="10" borderId="14" xfId="0" applyNumberFormat="1" applyFont="1" applyFill="1" applyBorder="1" applyAlignment="1">
      <alignment/>
    </xf>
    <xf numFmtId="0" fontId="4" fillId="7" borderId="20" xfId="0" applyFont="1" applyFill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0" fontId="4" fillId="4" borderId="20" xfId="0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44" fontId="1" fillId="0" borderId="0" xfId="44" applyFont="1" applyFill="1" applyBorder="1" applyAlignment="1">
      <alignment/>
    </xf>
    <xf numFmtId="0" fontId="2" fillId="0" borderId="13" xfId="0" applyFont="1" applyBorder="1" applyAlignment="1">
      <alignment/>
    </xf>
    <xf numFmtId="0" fontId="3" fillId="0" borderId="11" xfId="0" applyFont="1" applyFill="1" applyBorder="1" applyAlignment="1">
      <alignment horizontal="right"/>
    </xf>
    <xf numFmtId="44" fontId="4" fillId="7" borderId="20" xfId="44" applyFont="1" applyFill="1" applyBorder="1" applyAlignment="1">
      <alignment horizontal="right"/>
    </xf>
    <xf numFmtId="0" fontId="1" fillId="10" borderId="12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 vertical="top"/>
    </xf>
    <xf numFmtId="0" fontId="4" fillId="36" borderId="13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3" fontId="0" fillId="0" borderId="10" xfId="0" applyNumberFormat="1" applyFont="1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9" xfId="0" applyFill="1" applyBorder="1" applyAlignment="1">
      <alignment/>
    </xf>
    <xf numFmtId="44" fontId="1" fillId="10" borderId="2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43" fontId="11" fillId="0" borderId="1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44" fontId="11" fillId="0" borderId="10" xfId="44" applyFont="1" applyBorder="1" applyAlignment="1">
      <alignment/>
    </xf>
    <xf numFmtId="44" fontId="11" fillId="0" borderId="10" xfId="44" applyFont="1" applyFill="1" applyBorder="1" applyAlignment="1">
      <alignment/>
    </xf>
    <xf numFmtId="44" fontId="1" fillId="0" borderId="10" xfId="44" applyFont="1" applyFill="1" applyBorder="1" applyAlignment="1">
      <alignment/>
    </xf>
    <xf numFmtId="44" fontId="1" fillId="0" borderId="10" xfId="44" applyFont="1" applyBorder="1" applyAlignment="1">
      <alignment/>
    </xf>
    <xf numFmtId="44" fontId="0" fillId="0" borderId="0" xfId="44" applyFont="1" applyAlignment="1">
      <alignment/>
    </xf>
    <xf numFmtId="43" fontId="0" fillId="10" borderId="19" xfId="0" applyNumberFormat="1" applyFill="1" applyBorder="1" applyAlignment="1">
      <alignment/>
    </xf>
    <xf numFmtId="0" fontId="0" fillId="10" borderId="15" xfId="0" applyFill="1" applyBorder="1" applyAlignment="1">
      <alignment/>
    </xf>
    <xf numFmtId="0" fontId="0" fillId="10" borderId="19" xfId="0" applyFill="1" applyBorder="1" applyAlignment="1">
      <alignment/>
    </xf>
    <xf numFmtId="43" fontId="0" fillId="10" borderId="15" xfId="0" applyNumberFormat="1" applyFill="1" applyBorder="1" applyAlignment="1">
      <alignment/>
    </xf>
    <xf numFmtId="0" fontId="0" fillId="10" borderId="16" xfId="0" applyFill="1" applyBorder="1" applyAlignment="1">
      <alignment/>
    </xf>
    <xf numFmtId="44" fontId="0" fillId="10" borderId="19" xfId="44" applyFont="1" applyFill="1" applyBorder="1" applyAlignment="1">
      <alignment/>
    </xf>
    <xf numFmtId="44" fontId="0" fillId="4" borderId="10" xfId="44" applyFont="1" applyFill="1" applyBorder="1" applyAlignment="1">
      <alignment/>
    </xf>
    <xf numFmtId="44" fontId="0" fillId="4" borderId="13" xfId="44" applyFont="1" applyFill="1" applyBorder="1" applyAlignment="1">
      <alignment/>
    </xf>
    <xf numFmtId="44" fontId="0" fillId="4" borderId="19" xfId="44" applyFont="1" applyFill="1" applyBorder="1" applyAlignment="1">
      <alignment/>
    </xf>
    <xf numFmtId="44" fontId="0" fillId="4" borderId="10" xfId="44" applyFont="1" applyFill="1" applyBorder="1" applyAlignment="1">
      <alignment/>
    </xf>
    <xf numFmtId="44" fontId="0" fillId="4" borderId="13" xfId="44" applyFont="1" applyFill="1" applyBorder="1" applyAlignment="1">
      <alignment/>
    </xf>
    <xf numFmtId="44" fontId="0" fillId="4" borderId="15" xfId="44" applyFont="1" applyFill="1" applyBorder="1" applyAlignment="1">
      <alignment/>
    </xf>
    <xf numFmtId="44" fontId="10" fillId="4" borderId="26" xfId="44" applyFont="1" applyFill="1" applyBorder="1" applyAlignment="1">
      <alignment/>
    </xf>
    <xf numFmtId="44" fontId="10" fillId="4" borderId="25" xfId="44" applyFont="1" applyFill="1" applyBorder="1" applyAlignment="1">
      <alignment/>
    </xf>
    <xf numFmtId="44" fontId="0" fillId="4" borderId="10" xfId="44" applyFont="1" applyFill="1" applyBorder="1" applyAlignment="1">
      <alignment/>
    </xf>
    <xf numFmtId="44" fontId="0" fillId="4" borderId="10" xfId="44" applyFont="1" applyFill="1" applyBorder="1" applyAlignment="1">
      <alignment horizontal="center" wrapText="1"/>
    </xf>
    <xf numFmtId="44" fontId="0" fillId="10" borderId="19" xfId="44" applyFont="1" applyFill="1" applyBorder="1" applyAlignment="1">
      <alignment/>
    </xf>
    <xf numFmtId="44" fontId="0" fillId="10" borderId="15" xfId="44" applyFont="1" applyFill="1" applyBorder="1" applyAlignment="1">
      <alignment/>
    </xf>
    <xf numFmtId="44" fontId="1" fillId="10" borderId="24" xfId="44" applyFont="1" applyFill="1" applyBorder="1" applyAlignment="1">
      <alignment/>
    </xf>
    <xf numFmtId="44" fontId="0" fillId="10" borderId="16" xfId="44" applyFont="1" applyFill="1" applyBorder="1" applyAlignment="1">
      <alignment/>
    </xf>
    <xf numFmtId="0" fontId="0" fillId="4" borderId="10" xfId="0" applyFill="1" applyBorder="1" applyAlignment="1">
      <alignment/>
    </xf>
    <xf numFmtId="0" fontId="4" fillId="36" borderId="13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/>
    </xf>
    <xf numFmtId="44" fontId="2" fillId="0" borderId="10" xfId="44" applyFont="1" applyFill="1" applyBorder="1" applyAlignment="1">
      <alignment/>
    </xf>
    <xf numFmtId="44" fontId="0" fillId="0" borderId="10" xfId="44" applyFont="1" applyFill="1" applyBorder="1" applyAlignment="1">
      <alignment/>
    </xf>
    <xf numFmtId="44" fontId="2" fillId="0" borderId="10" xfId="44" applyFont="1" applyFill="1" applyBorder="1" applyAlignment="1">
      <alignment horizontal="left"/>
    </xf>
    <xf numFmtId="44" fontId="2" fillId="0" borderId="10" xfId="44" applyFont="1" applyBorder="1" applyAlignment="1">
      <alignment/>
    </xf>
    <xf numFmtId="44" fontId="1" fillId="4" borderId="20" xfId="0" applyNumberFormat="1" applyFont="1" applyFill="1" applyBorder="1" applyAlignment="1">
      <alignment/>
    </xf>
    <xf numFmtId="44" fontId="0" fillId="0" borderId="10" xfId="44" applyFont="1" applyBorder="1" applyAlignment="1">
      <alignment/>
    </xf>
    <xf numFmtId="44" fontId="1" fillId="4" borderId="21" xfId="0" applyNumberFormat="1" applyFont="1" applyFill="1" applyBorder="1" applyAlignment="1">
      <alignment/>
    </xf>
    <xf numFmtId="44" fontId="0" fillId="4" borderId="19" xfId="44" applyFont="1" applyFill="1" applyBorder="1" applyAlignment="1">
      <alignment/>
    </xf>
    <xf numFmtId="44" fontId="0" fillId="4" borderId="15" xfId="44" applyFont="1" applyFill="1" applyBorder="1" applyAlignment="1">
      <alignment/>
    </xf>
    <xf numFmtId="44" fontId="0" fillId="4" borderId="16" xfId="44" applyFont="1" applyFill="1" applyBorder="1" applyAlignment="1">
      <alignment/>
    </xf>
    <xf numFmtId="44" fontId="0" fillId="10" borderId="10" xfId="44" applyFont="1" applyFill="1" applyBorder="1" applyAlignment="1">
      <alignment/>
    </xf>
    <xf numFmtId="44" fontId="0" fillId="10" borderId="13" xfId="44" applyFont="1" applyFill="1" applyBorder="1" applyAlignment="1">
      <alignment/>
    </xf>
    <xf numFmtId="44" fontId="0" fillId="10" borderId="11" xfId="44" applyFont="1" applyFill="1" applyBorder="1" applyAlignment="1">
      <alignment/>
    </xf>
    <xf numFmtId="44" fontId="0" fillId="0" borderId="10" xfId="44" applyFont="1" applyFill="1" applyBorder="1" applyAlignment="1">
      <alignment/>
    </xf>
    <xf numFmtId="44" fontId="1" fillId="10" borderId="27" xfId="0" applyNumberFormat="1" applyFont="1" applyFill="1" applyBorder="1" applyAlignment="1">
      <alignment/>
    </xf>
    <xf numFmtId="44" fontId="0" fillId="10" borderId="19" xfId="44" applyFont="1" applyFill="1" applyBorder="1" applyAlignment="1">
      <alignment/>
    </xf>
    <xf numFmtId="44" fontId="0" fillId="4" borderId="19" xfId="44" applyFont="1" applyFill="1" applyBorder="1" applyAlignment="1">
      <alignment/>
    </xf>
    <xf numFmtId="44" fontId="0" fillId="4" borderId="15" xfId="44" applyFont="1" applyFill="1" applyBorder="1" applyAlignment="1">
      <alignment/>
    </xf>
    <xf numFmtId="44" fontId="0" fillId="4" borderId="16" xfId="44" applyFont="1" applyFill="1" applyBorder="1" applyAlignment="1">
      <alignment/>
    </xf>
    <xf numFmtId="0" fontId="4" fillId="7" borderId="28" xfId="0" applyFont="1" applyFill="1" applyBorder="1" applyAlignment="1">
      <alignment horizontal="right"/>
    </xf>
    <xf numFmtId="43" fontId="0" fillId="4" borderId="13" xfId="0" applyNumberFormat="1" applyFill="1" applyBorder="1" applyAlignment="1">
      <alignment/>
    </xf>
    <xf numFmtId="44" fontId="4" fillId="4" borderId="11" xfId="0" applyNumberFormat="1" applyFont="1" applyFill="1" applyBorder="1" applyAlignment="1">
      <alignment/>
    </xf>
    <xf numFmtId="44" fontId="4" fillId="4" borderId="16" xfId="0" applyNumberFormat="1" applyFont="1" applyFill="1" applyBorder="1" applyAlignment="1">
      <alignment/>
    </xf>
    <xf numFmtId="44" fontId="1" fillId="10" borderId="29" xfId="0" applyNumberFormat="1" applyFont="1" applyFill="1" applyBorder="1" applyAlignment="1">
      <alignment/>
    </xf>
    <xf numFmtId="44" fontId="1" fillId="4" borderId="30" xfId="0" applyNumberFormat="1" applyFont="1" applyFill="1" applyBorder="1" applyAlignment="1">
      <alignment/>
    </xf>
    <xf numFmtId="44" fontId="1" fillId="10" borderId="31" xfId="0" applyNumberFormat="1" applyFont="1" applyFill="1" applyBorder="1" applyAlignment="1">
      <alignment/>
    </xf>
    <xf numFmtId="44" fontId="1" fillId="4" borderId="30" xfId="44" applyFont="1" applyFill="1" applyBorder="1" applyAlignment="1">
      <alignment/>
    </xf>
    <xf numFmtId="44" fontId="1" fillId="4" borderId="31" xfId="44" applyFont="1" applyFill="1" applyBorder="1" applyAlignment="1">
      <alignment/>
    </xf>
    <xf numFmtId="44" fontId="1" fillId="10" borderId="32" xfId="0" applyNumberFormat="1" applyFont="1" applyFill="1" applyBorder="1" applyAlignment="1">
      <alignment/>
    </xf>
    <xf numFmtId="44" fontId="1" fillId="10" borderId="32" xfId="44" applyFont="1" applyFill="1" applyBorder="1" applyAlignment="1">
      <alignment/>
    </xf>
    <xf numFmtId="44" fontId="1" fillId="4" borderId="28" xfId="44" applyFont="1" applyFill="1" applyBorder="1" applyAlignment="1">
      <alignment/>
    </xf>
    <xf numFmtId="44" fontId="1" fillId="4" borderId="32" xfId="44" applyFont="1" applyFill="1" applyBorder="1" applyAlignment="1">
      <alignment/>
    </xf>
    <xf numFmtId="44" fontId="1" fillId="10" borderId="28" xfId="0" applyNumberFormat="1" applyFont="1" applyFill="1" applyBorder="1" applyAlignment="1">
      <alignment/>
    </xf>
    <xf numFmtId="44" fontId="1" fillId="10" borderId="33" xfId="44" applyFont="1" applyFill="1" applyBorder="1" applyAlignment="1">
      <alignment/>
    </xf>
    <xf numFmtId="43" fontId="0" fillId="10" borderId="10" xfId="0" applyNumberFormat="1" applyFill="1" applyBorder="1" applyAlignment="1">
      <alignment/>
    </xf>
    <xf numFmtId="44" fontId="1" fillId="10" borderId="20" xfId="44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44" fontId="11" fillId="0" borderId="10" xfId="0" applyNumberFormat="1" applyFont="1" applyBorder="1" applyAlignment="1">
      <alignment/>
    </xf>
    <xf numFmtId="44" fontId="0" fillId="0" borderId="11" xfId="44" applyFont="1" applyBorder="1" applyAlignment="1">
      <alignment/>
    </xf>
    <xf numFmtId="0" fontId="1" fillId="10" borderId="15" xfId="0" applyFont="1" applyFill="1" applyBorder="1" applyAlignment="1">
      <alignment horizontal="center"/>
    </xf>
    <xf numFmtId="0" fontId="1" fillId="10" borderId="16" xfId="0" applyFont="1" applyFill="1" applyBorder="1" applyAlignment="1">
      <alignment horizontal="center" vertical="top"/>
    </xf>
    <xf numFmtId="7" fontId="1" fillId="10" borderId="20" xfId="44" applyNumberFormat="1" applyFont="1" applyFill="1" applyBorder="1" applyAlignment="1">
      <alignment/>
    </xf>
    <xf numFmtId="7" fontId="0" fillId="0" borderId="0" xfId="44" applyNumberFormat="1" applyFont="1" applyAlignment="1">
      <alignment/>
    </xf>
    <xf numFmtId="7" fontId="0" fillId="10" borderId="16" xfId="44" applyNumberFormat="1" applyFont="1" applyFill="1" applyBorder="1" applyAlignment="1">
      <alignment/>
    </xf>
    <xf numFmtId="7" fontId="0" fillId="10" borderId="19" xfId="44" applyNumberFormat="1" applyFont="1" applyFill="1" applyBorder="1" applyAlignment="1">
      <alignment/>
    </xf>
    <xf numFmtId="7" fontId="0" fillId="10" borderId="19" xfId="44" applyNumberFormat="1" applyFont="1" applyFill="1" applyBorder="1" applyAlignment="1">
      <alignment/>
    </xf>
    <xf numFmtId="7" fontId="0" fillId="10" borderId="15" xfId="44" applyNumberFormat="1" applyFont="1" applyFill="1" applyBorder="1" applyAlignment="1">
      <alignment/>
    </xf>
    <xf numFmtId="7" fontId="1" fillId="10" borderId="21" xfId="44" applyNumberFormat="1" applyFont="1" applyFill="1" applyBorder="1" applyAlignment="1">
      <alignment/>
    </xf>
    <xf numFmtId="7" fontId="0" fillId="10" borderId="16" xfId="44" applyNumberFormat="1" applyFont="1" applyFill="1" applyBorder="1" applyAlignment="1">
      <alignment/>
    </xf>
    <xf numFmtId="0" fontId="4" fillId="36" borderId="11" xfId="0" applyFont="1" applyFill="1" applyBorder="1" applyAlignment="1">
      <alignment horizontal="center" vertical="center"/>
    </xf>
    <xf numFmtId="44" fontId="1" fillId="0" borderId="10" xfId="0" applyNumberFormat="1" applyFont="1" applyBorder="1" applyAlignment="1">
      <alignment/>
    </xf>
    <xf numFmtId="44" fontId="0" fillId="0" borderId="10" xfId="0" applyNumberFormat="1" applyBorder="1" applyAlignment="1">
      <alignment/>
    </xf>
    <xf numFmtId="164" fontId="0" fillId="4" borderId="10" xfId="0" applyNumberFormat="1" applyFill="1" applyBorder="1" applyAlignment="1">
      <alignment/>
    </xf>
    <xf numFmtId="164" fontId="0" fillId="4" borderId="13" xfId="0" applyNumberFormat="1" applyFill="1" applyBorder="1" applyAlignment="1">
      <alignment/>
    </xf>
    <xf numFmtId="164" fontId="1" fillId="4" borderId="20" xfId="44" applyNumberFormat="1" applyFont="1" applyFill="1" applyBorder="1" applyAlignment="1">
      <alignment/>
    </xf>
    <xf numFmtId="164" fontId="0" fillId="4" borderId="11" xfId="0" applyNumberFormat="1" applyFill="1" applyBorder="1" applyAlignment="1">
      <alignment/>
    </xf>
    <xf numFmtId="164" fontId="0" fillId="0" borderId="0" xfId="0" applyNumberFormat="1" applyAlignment="1">
      <alignment/>
    </xf>
    <xf numFmtId="7" fontId="0" fillId="4" borderId="10" xfId="0" applyNumberFormat="1" applyFill="1" applyBorder="1" applyAlignment="1">
      <alignment/>
    </xf>
    <xf numFmtId="7" fontId="1" fillId="4" borderId="20" xfId="0" applyNumberFormat="1" applyFont="1" applyFill="1" applyBorder="1" applyAlignment="1">
      <alignment/>
    </xf>
    <xf numFmtId="7" fontId="0" fillId="4" borderId="13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tabSelected="1" zoomScale="130" zoomScaleNormal="130" zoomScalePageLayoutView="0" workbookViewId="0" topLeftCell="A1">
      <selection activeCell="A2" sqref="A2"/>
    </sheetView>
  </sheetViews>
  <sheetFormatPr defaultColWidth="9.140625" defaultRowHeight="12.75"/>
  <cols>
    <col min="1" max="1" width="34.28125" style="18" bestFit="1" customWidth="1"/>
    <col min="2" max="2" width="1.7109375" style="18" customWidth="1"/>
    <col min="3" max="5" width="15.421875" style="18" hidden="1" customWidth="1"/>
    <col min="6" max="6" width="12.421875" style="18" hidden="1" customWidth="1"/>
    <col min="7" max="7" width="15.28125" style="18" hidden="1" customWidth="1"/>
    <col min="8" max="8" width="13.00390625" style="18" hidden="1" customWidth="1"/>
    <col min="9" max="9" width="12.57421875" style="18" hidden="1" customWidth="1"/>
    <col min="10" max="10" width="12.8515625" style="18" hidden="1" customWidth="1"/>
    <col min="11" max="11" width="12.28125" style="18" hidden="1" customWidth="1"/>
    <col min="12" max="12" width="13.28125" style="18" hidden="1" customWidth="1"/>
    <col min="13" max="13" width="12.00390625" style="18" hidden="1" customWidth="1"/>
    <col min="14" max="14" width="12.28125" style="18" hidden="1" customWidth="1"/>
    <col min="15" max="15" width="12.00390625" style="18" customWidth="1"/>
    <col min="16" max="16" width="12.7109375" style="18" customWidth="1"/>
    <col min="17" max="17" width="13.421875" style="18" customWidth="1"/>
    <col min="18" max="18" width="12.421875" style="18" customWidth="1"/>
    <col min="19" max="19" width="13.421875" style="18" customWidth="1"/>
    <col min="20" max="20" width="12.421875" style="18" customWidth="1"/>
    <col min="21" max="22" width="14.00390625" style="18" customWidth="1"/>
    <col min="23" max="16384" width="9.140625" style="18" customWidth="1"/>
  </cols>
  <sheetData>
    <row r="1" spans="1:22" ht="26.25">
      <c r="A1" s="31" t="s">
        <v>48</v>
      </c>
      <c r="B1" s="32"/>
      <c r="C1" s="25" t="s">
        <v>47</v>
      </c>
      <c r="D1" s="25" t="s">
        <v>47</v>
      </c>
      <c r="E1" s="25" t="s">
        <v>59</v>
      </c>
      <c r="F1" s="26" t="s">
        <v>59</v>
      </c>
      <c r="G1" s="25" t="s">
        <v>61</v>
      </c>
      <c r="H1" s="26" t="s">
        <v>61</v>
      </c>
      <c r="I1" s="70" t="s">
        <v>62</v>
      </c>
      <c r="J1" s="25" t="s">
        <v>62</v>
      </c>
      <c r="K1" s="120" t="s">
        <v>67</v>
      </c>
      <c r="L1" s="120" t="s">
        <v>76</v>
      </c>
      <c r="M1" s="25" t="s">
        <v>77</v>
      </c>
      <c r="N1" s="25" t="s">
        <v>77</v>
      </c>
      <c r="O1" s="26" t="s">
        <v>81</v>
      </c>
      <c r="P1" s="26" t="s">
        <v>82</v>
      </c>
      <c r="Q1" s="70" t="s">
        <v>83</v>
      </c>
      <c r="R1" s="70" t="s">
        <v>83</v>
      </c>
      <c r="S1" s="202" t="s">
        <v>87</v>
      </c>
      <c r="T1" s="26" t="s">
        <v>87</v>
      </c>
      <c r="U1" s="25" t="s">
        <v>88</v>
      </c>
      <c r="V1" s="25" t="s">
        <v>88</v>
      </c>
    </row>
    <row r="2" spans="1:22" ht="15.75">
      <c r="A2" s="28" t="s">
        <v>1</v>
      </c>
      <c r="B2" s="24"/>
      <c r="C2" s="33" t="s">
        <v>45</v>
      </c>
      <c r="D2" s="33" t="s">
        <v>46</v>
      </c>
      <c r="E2" s="33" t="s">
        <v>45</v>
      </c>
      <c r="F2" s="34" t="s">
        <v>46</v>
      </c>
      <c r="G2" s="33" t="s">
        <v>45</v>
      </c>
      <c r="H2" s="34" t="s">
        <v>46</v>
      </c>
      <c r="I2" s="71" t="s">
        <v>45</v>
      </c>
      <c r="J2" s="33" t="s">
        <v>46</v>
      </c>
      <c r="K2" s="121" t="s">
        <v>45</v>
      </c>
      <c r="L2" s="121" t="s">
        <v>46</v>
      </c>
      <c r="M2" s="33" t="s">
        <v>45</v>
      </c>
      <c r="N2" s="33" t="s">
        <v>46</v>
      </c>
      <c r="O2" s="34" t="s">
        <v>45</v>
      </c>
      <c r="P2" s="34" t="s">
        <v>46</v>
      </c>
      <c r="Q2" s="71" t="s">
        <v>45</v>
      </c>
      <c r="R2" s="71" t="s">
        <v>46</v>
      </c>
      <c r="S2" s="203" t="s">
        <v>45</v>
      </c>
      <c r="T2" s="34" t="s">
        <v>46</v>
      </c>
      <c r="U2" s="33" t="s">
        <v>45</v>
      </c>
      <c r="V2" s="33" t="s">
        <v>94</v>
      </c>
    </row>
    <row r="3" spans="1:22" ht="12.75" customHeight="1">
      <c r="A3" s="9" t="s">
        <v>26</v>
      </c>
      <c r="B3" s="20"/>
      <c r="C3" s="27"/>
      <c r="D3" s="27"/>
      <c r="E3" s="12">
        <v>400</v>
      </c>
      <c r="F3" s="60">
        <v>400</v>
      </c>
      <c r="G3" s="66">
        <v>400</v>
      </c>
      <c r="H3" s="72">
        <v>400</v>
      </c>
      <c r="I3" s="147">
        <v>400</v>
      </c>
      <c r="J3" s="145">
        <v>400</v>
      </c>
      <c r="K3" s="144">
        <v>400</v>
      </c>
      <c r="L3" s="155">
        <v>400</v>
      </c>
      <c r="M3" s="148">
        <v>400</v>
      </c>
      <c r="N3" s="170">
        <v>400</v>
      </c>
      <c r="O3" s="173">
        <v>400</v>
      </c>
      <c r="P3" s="155">
        <v>400</v>
      </c>
      <c r="Q3" s="179">
        <v>400</v>
      </c>
      <c r="R3" s="179">
        <v>400</v>
      </c>
      <c r="S3" s="178">
        <v>400</v>
      </c>
      <c r="T3" s="206">
        <v>400</v>
      </c>
      <c r="U3" s="215">
        <v>400</v>
      </c>
      <c r="V3" s="215">
        <v>400</v>
      </c>
    </row>
    <row r="4" spans="1:22" ht="12.75">
      <c r="A4" s="1" t="s">
        <v>27</v>
      </c>
      <c r="B4" s="21"/>
      <c r="C4" s="12">
        <v>13423</v>
      </c>
      <c r="D4" s="12">
        <v>9984</v>
      </c>
      <c r="E4" s="12">
        <v>37040</v>
      </c>
      <c r="F4" s="11">
        <v>30946</v>
      </c>
      <c r="G4" s="12">
        <v>30000</v>
      </c>
      <c r="H4" s="73">
        <v>25390</v>
      </c>
      <c r="I4" s="147">
        <v>30000</v>
      </c>
      <c r="J4" s="145">
        <v>22881.01</v>
      </c>
      <c r="K4" s="144">
        <v>30000</v>
      </c>
      <c r="L4" s="155">
        <v>28714.88</v>
      </c>
      <c r="M4" s="148">
        <v>33000</v>
      </c>
      <c r="N4" s="170">
        <v>30491.7</v>
      </c>
      <c r="O4" s="173">
        <v>35000</v>
      </c>
      <c r="P4" s="155">
        <v>32120.7</v>
      </c>
      <c r="Q4" s="179">
        <v>35000</v>
      </c>
      <c r="R4" s="179">
        <v>28100</v>
      </c>
      <c r="S4" s="178">
        <v>33000</v>
      </c>
      <c r="T4" s="207">
        <v>25900</v>
      </c>
      <c r="U4" s="215">
        <v>25000</v>
      </c>
      <c r="V4" s="215">
        <v>25000</v>
      </c>
    </row>
    <row r="5" spans="1:22" ht="12.75">
      <c r="A5" s="1" t="s">
        <v>28</v>
      </c>
      <c r="B5" s="21"/>
      <c r="C5" s="12">
        <v>10000</v>
      </c>
      <c r="D5" s="12">
        <v>6957.86</v>
      </c>
      <c r="E5" s="12">
        <v>1500</v>
      </c>
      <c r="F5" s="11">
        <v>1260</v>
      </c>
      <c r="G5" s="12">
        <v>1500</v>
      </c>
      <c r="H5" s="73">
        <v>1620</v>
      </c>
      <c r="I5" s="147">
        <v>1500</v>
      </c>
      <c r="J5" s="145">
        <v>1560</v>
      </c>
      <c r="K5" s="144">
        <v>1500</v>
      </c>
      <c r="L5" s="155">
        <v>1797.96</v>
      </c>
      <c r="M5" s="148">
        <v>1500</v>
      </c>
      <c r="N5" s="170">
        <v>1556.22</v>
      </c>
      <c r="O5" s="173">
        <v>1500</v>
      </c>
      <c r="P5" s="155">
        <v>1193.46</v>
      </c>
      <c r="Q5" s="179">
        <v>1200</v>
      </c>
      <c r="R5" s="179">
        <v>1260</v>
      </c>
      <c r="S5" s="178">
        <v>1260</v>
      </c>
      <c r="T5" s="207">
        <v>1680</v>
      </c>
      <c r="U5" s="215">
        <v>1500</v>
      </c>
      <c r="V5" s="215">
        <v>1500</v>
      </c>
    </row>
    <row r="6" spans="1:22" ht="12.75">
      <c r="A6" s="1" t="s">
        <v>29</v>
      </c>
      <c r="B6" s="21"/>
      <c r="C6" s="12"/>
      <c r="D6" s="12"/>
      <c r="E6" s="12">
        <v>8000</v>
      </c>
      <c r="F6" s="11">
        <v>8023.71</v>
      </c>
      <c r="G6" s="12">
        <v>8000</v>
      </c>
      <c r="H6" s="73">
        <v>9112.21</v>
      </c>
      <c r="I6" s="147">
        <v>9000</v>
      </c>
      <c r="J6" s="145">
        <v>9122.65</v>
      </c>
      <c r="K6" s="144">
        <v>13500</v>
      </c>
      <c r="L6" s="155">
        <v>11115.83</v>
      </c>
      <c r="M6" s="148">
        <v>16000</v>
      </c>
      <c r="N6" s="170">
        <v>18685.65</v>
      </c>
      <c r="O6" s="173">
        <v>19000</v>
      </c>
      <c r="P6" s="155">
        <v>16899.84</v>
      </c>
      <c r="Q6" s="179">
        <v>17000</v>
      </c>
      <c r="R6" s="179">
        <v>16434.62</v>
      </c>
      <c r="S6" s="178">
        <v>17000</v>
      </c>
      <c r="T6" s="207">
        <v>16398.76</v>
      </c>
      <c r="U6" s="215">
        <v>17000</v>
      </c>
      <c r="V6" s="215">
        <v>17000</v>
      </c>
    </row>
    <row r="7" spans="1:22" ht="12.75">
      <c r="A7" s="1" t="s">
        <v>24</v>
      </c>
      <c r="B7" s="21"/>
      <c r="C7" s="12">
        <v>22312</v>
      </c>
      <c r="D7" s="12">
        <v>17526.4</v>
      </c>
      <c r="E7" s="12">
        <v>25700</v>
      </c>
      <c r="F7" s="11">
        <v>22003</v>
      </c>
      <c r="G7" s="12">
        <v>22525</v>
      </c>
      <c r="H7" s="74">
        <v>24058.1</v>
      </c>
      <c r="I7" s="147">
        <v>25300</v>
      </c>
      <c r="J7" s="145">
        <v>18735</v>
      </c>
      <c r="K7" s="144">
        <v>24000</v>
      </c>
      <c r="L7" s="155">
        <v>24010.2</v>
      </c>
      <c r="M7" s="148">
        <v>24000</v>
      </c>
      <c r="N7" s="170">
        <v>21825.49</v>
      </c>
      <c r="O7" s="173">
        <v>24000</v>
      </c>
      <c r="P7" s="155">
        <v>23729.49</v>
      </c>
      <c r="Q7" s="179">
        <v>25400</v>
      </c>
      <c r="R7" s="179">
        <v>17125.25</v>
      </c>
      <c r="S7" s="178">
        <v>23500</v>
      </c>
      <c r="T7" s="207">
        <v>0</v>
      </c>
      <c r="U7" s="215">
        <v>23500</v>
      </c>
      <c r="V7" s="215">
        <v>6250</v>
      </c>
    </row>
    <row r="8" spans="1:22" ht="12.75">
      <c r="A8" s="1"/>
      <c r="B8" s="21"/>
      <c r="C8" s="12"/>
      <c r="D8" s="12"/>
      <c r="E8" s="98">
        <v>250</v>
      </c>
      <c r="F8" s="11">
        <v>150</v>
      </c>
      <c r="G8" s="12">
        <v>150</v>
      </c>
      <c r="H8" s="11">
        <v>0</v>
      </c>
      <c r="I8" s="148">
        <v>0</v>
      </c>
      <c r="J8" s="145"/>
      <c r="K8" s="139"/>
      <c r="L8" s="155"/>
      <c r="M8" s="148"/>
      <c r="N8" s="170"/>
      <c r="O8" s="173"/>
      <c r="P8" s="155"/>
      <c r="Q8" s="179"/>
      <c r="R8" s="179"/>
      <c r="S8" s="178"/>
      <c r="T8" s="208"/>
      <c r="U8" s="215"/>
      <c r="V8" s="215"/>
    </row>
    <row r="9" spans="1:22" ht="12.75">
      <c r="A9" s="1" t="s">
        <v>64</v>
      </c>
      <c r="B9" s="94"/>
      <c r="C9" s="95"/>
      <c r="D9" s="96"/>
      <c r="E9" s="97"/>
      <c r="F9" s="11"/>
      <c r="G9" s="12"/>
      <c r="H9" s="11"/>
      <c r="I9" s="148"/>
      <c r="J9" s="145">
        <v>6140</v>
      </c>
      <c r="K9" s="139"/>
      <c r="L9" s="155">
        <v>1368.27</v>
      </c>
      <c r="M9" s="148"/>
      <c r="N9" s="170">
        <v>855.44</v>
      </c>
      <c r="O9" s="173"/>
      <c r="P9" s="155"/>
      <c r="Q9" s="179"/>
      <c r="R9" s="179"/>
      <c r="S9" s="178"/>
      <c r="T9" s="208"/>
      <c r="U9" s="215">
        <v>6200</v>
      </c>
      <c r="V9" s="215">
        <v>3500</v>
      </c>
    </row>
    <row r="10" spans="1:22" ht="12.75">
      <c r="A10" s="1"/>
      <c r="B10" s="94"/>
      <c r="C10" s="95"/>
      <c r="D10" s="96"/>
      <c r="E10" s="97"/>
      <c r="F10" s="11"/>
      <c r="G10" s="12"/>
      <c r="H10" s="11"/>
      <c r="I10" s="148"/>
      <c r="J10" s="145">
        <v>4040</v>
      </c>
      <c r="K10" s="139"/>
      <c r="L10" s="155"/>
      <c r="M10" s="148"/>
      <c r="N10" s="170"/>
      <c r="O10" s="173"/>
      <c r="P10" s="155"/>
      <c r="Q10" s="179"/>
      <c r="R10" s="179"/>
      <c r="S10" s="178"/>
      <c r="T10" s="208"/>
      <c r="U10" s="215"/>
      <c r="V10" s="215"/>
    </row>
    <row r="11" spans="1:22" ht="13.5" thickBot="1">
      <c r="A11" s="117"/>
      <c r="B11" s="94"/>
      <c r="C11" s="95"/>
      <c r="D11" s="96"/>
      <c r="E11" s="97"/>
      <c r="F11" s="99"/>
      <c r="G11" s="64"/>
      <c r="H11" s="99"/>
      <c r="I11" s="149"/>
      <c r="J11" s="146"/>
      <c r="K11" s="140"/>
      <c r="L11" s="156"/>
      <c r="M11" s="149"/>
      <c r="N11" s="171"/>
      <c r="O11" s="174"/>
      <c r="P11" s="156"/>
      <c r="Q11" s="180"/>
      <c r="R11" s="180"/>
      <c r="S11" s="156"/>
      <c r="T11" s="209"/>
      <c r="U11" s="216"/>
      <c r="V11" s="216"/>
    </row>
    <row r="12" spans="1:22" s="14" customFormat="1" ht="16.5" thickBot="1">
      <c r="A12" s="119" t="s">
        <v>25</v>
      </c>
      <c r="B12" s="116"/>
      <c r="C12" s="29">
        <f aca="true" t="shared" si="0" ref="C12:H12">SUM(C3:C8)</f>
        <v>45735</v>
      </c>
      <c r="D12" s="63">
        <f t="shared" si="0"/>
        <v>34468.26</v>
      </c>
      <c r="E12" s="65">
        <f t="shared" si="0"/>
        <v>72890</v>
      </c>
      <c r="F12" s="100">
        <f t="shared" si="0"/>
        <v>62782.71</v>
      </c>
      <c r="G12" s="101">
        <f t="shared" si="0"/>
        <v>62575</v>
      </c>
      <c r="H12" s="76">
        <f t="shared" si="0"/>
        <v>60580.31</v>
      </c>
      <c r="I12" s="93">
        <f>SUM(I3:I8)</f>
        <v>66200</v>
      </c>
      <c r="J12" s="103">
        <f>SUM(J3:J10)</f>
        <v>62878.659999999996</v>
      </c>
      <c r="K12" s="76">
        <f>SUM(K3:K10)</f>
        <v>69400</v>
      </c>
      <c r="L12" s="157">
        <f>SUM(L3:L8)</f>
        <v>66038.87</v>
      </c>
      <c r="M12" s="65">
        <f>SUM(M3:M9)</f>
        <v>74900</v>
      </c>
      <c r="N12" s="93">
        <f>SUM(N3:N7)</f>
        <v>72959.06000000001</v>
      </c>
      <c r="O12" s="100">
        <f aca="true" t="shared" si="1" ref="O12:T12">SUM(O3:O11)</f>
        <v>79900</v>
      </c>
      <c r="P12" s="157">
        <f t="shared" si="1"/>
        <v>74343.49</v>
      </c>
      <c r="Q12" s="93">
        <f t="shared" si="1"/>
        <v>79000</v>
      </c>
      <c r="R12" s="93">
        <f t="shared" si="1"/>
        <v>63319.869999999995</v>
      </c>
      <c r="S12" s="76">
        <f t="shared" si="1"/>
        <v>75160</v>
      </c>
      <c r="T12" s="210">
        <f>SUM(T3:T9)</f>
        <v>44378.759999999995</v>
      </c>
      <c r="U12" s="217">
        <f>+SUM(U3:U11)</f>
        <v>73600</v>
      </c>
      <c r="V12" s="217">
        <f>+SUM(V3:V11)</f>
        <v>53650</v>
      </c>
    </row>
    <row r="13" spans="1:22" ht="12.75">
      <c r="A13" s="118"/>
      <c r="B13" s="21"/>
      <c r="C13" s="13"/>
      <c r="D13" s="12"/>
      <c r="E13" s="13"/>
      <c r="F13" s="61"/>
      <c r="G13" s="13"/>
      <c r="H13" s="77"/>
      <c r="I13" s="78"/>
      <c r="J13" s="126"/>
      <c r="K13" s="143"/>
      <c r="L13" s="158"/>
      <c r="M13" s="78"/>
      <c r="N13" s="172"/>
      <c r="O13" s="175"/>
      <c r="P13" s="158"/>
      <c r="Q13" s="181"/>
      <c r="R13" s="181"/>
      <c r="S13" s="158"/>
      <c r="T13" s="211"/>
      <c r="U13" s="218"/>
      <c r="V13" s="218"/>
    </row>
    <row r="14" spans="1:22" ht="15.75">
      <c r="A14" s="28" t="s">
        <v>3</v>
      </c>
      <c r="B14" s="21"/>
      <c r="C14" s="13"/>
      <c r="D14" s="12"/>
      <c r="E14" s="12"/>
      <c r="F14" s="11"/>
      <c r="G14" s="12"/>
      <c r="H14" s="73"/>
      <c r="I14" s="83"/>
      <c r="J14" s="127"/>
      <c r="K14" s="141"/>
      <c r="L14" s="155"/>
      <c r="M14" s="159"/>
      <c r="N14" s="170"/>
      <c r="O14" s="173"/>
      <c r="P14" s="155"/>
      <c r="Q14" s="179"/>
      <c r="R14" s="179"/>
      <c r="S14" s="178"/>
      <c r="T14" s="208"/>
      <c r="U14" s="215"/>
      <c r="V14" s="215"/>
    </row>
    <row r="15" spans="1:22" ht="12.75">
      <c r="A15" s="1" t="s">
        <v>31</v>
      </c>
      <c r="B15" s="21"/>
      <c r="C15" s="13">
        <v>0</v>
      </c>
      <c r="D15" s="12">
        <v>0</v>
      </c>
      <c r="E15" s="12">
        <v>-150</v>
      </c>
      <c r="F15" s="11">
        <v>-150</v>
      </c>
      <c r="G15" s="12">
        <v>-150</v>
      </c>
      <c r="H15" s="73">
        <v>-150</v>
      </c>
      <c r="I15" s="148">
        <v>-150</v>
      </c>
      <c r="J15" s="147">
        <v>-150</v>
      </c>
      <c r="K15" s="144">
        <v>-150</v>
      </c>
      <c r="L15" s="155">
        <v>-150</v>
      </c>
      <c r="M15" s="148">
        <v>-150</v>
      </c>
      <c r="N15" s="170">
        <v>-150</v>
      </c>
      <c r="O15" s="173">
        <v>-150</v>
      </c>
      <c r="P15" s="155">
        <v>-150</v>
      </c>
      <c r="Q15" s="179">
        <v>-150</v>
      </c>
      <c r="R15" s="179">
        <v>-150</v>
      </c>
      <c r="S15" s="178">
        <v>-150</v>
      </c>
      <c r="T15" s="208">
        <v>-150</v>
      </c>
      <c r="U15" s="220">
        <v>-150</v>
      </c>
      <c r="V15" s="220">
        <v>-150</v>
      </c>
    </row>
    <row r="16" spans="1:22" ht="12.75" hidden="1">
      <c r="A16" s="1" t="s">
        <v>32</v>
      </c>
      <c r="B16" s="21"/>
      <c r="C16" s="13">
        <v>0</v>
      </c>
      <c r="D16" s="12">
        <v>0</v>
      </c>
      <c r="E16" s="12">
        <v>-250</v>
      </c>
      <c r="F16" s="11">
        <v>-91</v>
      </c>
      <c r="G16" s="12">
        <v>-100</v>
      </c>
      <c r="H16" s="73">
        <v>-77</v>
      </c>
      <c r="I16" s="148">
        <v>0</v>
      </c>
      <c r="J16" s="147">
        <v>-7</v>
      </c>
      <c r="K16" s="144">
        <v>0</v>
      </c>
      <c r="L16" s="155"/>
      <c r="M16" s="148"/>
      <c r="N16" s="170"/>
      <c r="O16" s="173"/>
      <c r="P16" s="155"/>
      <c r="Q16" s="179"/>
      <c r="R16" s="179"/>
      <c r="S16" s="178"/>
      <c r="T16" s="208"/>
      <c r="U16" s="220"/>
      <c r="V16" s="220"/>
    </row>
    <row r="17" spans="1:22" ht="12.75">
      <c r="A17" s="1" t="s">
        <v>38</v>
      </c>
      <c r="B17" s="21"/>
      <c r="C17" s="13">
        <v>0</v>
      </c>
      <c r="D17" s="12">
        <v>0</v>
      </c>
      <c r="E17" s="12">
        <v>-11000</v>
      </c>
      <c r="F17" s="11">
        <v>-10164</v>
      </c>
      <c r="G17" s="12">
        <v>-11000</v>
      </c>
      <c r="H17" s="73">
        <v>-10122</v>
      </c>
      <c r="I17" s="153">
        <v>-11000</v>
      </c>
      <c r="J17" s="147">
        <v>-10587.37</v>
      </c>
      <c r="K17" s="144">
        <v>-12000</v>
      </c>
      <c r="L17" s="155">
        <v>-11916.67</v>
      </c>
      <c r="M17" s="148">
        <v>-12000</v>
      </c>
      <c r="N17" s="170">
        <v>-12000</v>
      </c>
      <c r="O17" s="173">
        <v>-14400</v>
      </c>
      <c r="P17" s="155">
        <v>-14200</v>
      </c>
      <c r="Q17" s="179">
        <v>-14400</v>
      </c>
      <c r="R17" s="179">
        <v>-14400</v>
      </c>
      <c r="S17" s="178">
        <v>-14400</v>
      </c>
      <c r="T17" s="208">
        <v>-14400</v>
      </c>
      <c r="U17" s="220">
        <v>-14400</v>
      </c>
      <c r="V17" s="220">
        <v>-14400</v>
      </c>
    </row>
    <row r="18" spans="1:22" ht="12.75">
      <c r="A18" s="1" t="s">
        <v>55</v>
      </c>
      <c r="B18" s="21"/>
      <c r="C18" s="13">
        <v>0</v>
      </c>
      <c r="D18" s="12">
        <v>0</v>
      </c>
      <c r="E18" s="12">
        <v>-1320</v>
      </c>
      <c r="F18" s="11">
        <v>-1127.41</v>
      </c>
      <c r="G18" s="12">
        <v>-1320</v>
      </c>
      <c r="H18" s="73">
        <v>-1039.5</v>
      </c>
      <c r="I18" s="148">
        <v>-1320</v>
      </c>
      <c r="J18" s="147">
        <v>-1016.64</v>
      </c>
      <c r="K18" s="144">
        <v>-1320</v>
      </c>
      <c r="L18" s="155">
        <v>-1105.06</v>
      </c>
      <c r="M18" s="148">
        <v>-1320</v>
      </c>
      <c r="N18" s="170">
        <v>-1091.82</v>
      </c>
      <c r="O18" s="173">
        <v>-1320</v>
      </c>
      <c r="P18" s="155">
        <v>-1253.85</v>
      </c>
      <c r="Q18" s="179">
        <v>-1320</v>
      </c>
      <c r="R18" s="179">
        <v>-1230.86</v>
      </c>
      <c r="S18" s="178">
        <v>-1320</v>
      </c>
      <c r="T18" s="208">
        <v>-1228.48</v>
      </c>
      <c r="U18" s="220">
        <v>-1320</v>
      </c>
      <c r="V18" s="220">
        <v>-1320</v>
      </c>
    </row>
    <row r="19" spans="1:22" ht="12.75">
      <c r="A19" s="1" t="s">
        <v>34</v>
      </c>
      <c r="B19" s="21"/>
      <c r="C19" s="13">
        <v>0</v>
      </c>
      <c r="D19" s="12">
        <v>0</v>
      </c>
      <c r="E19" s="12">
        <v>-3000</v>
      </c>
      <c r="F19" s="11">
        <v>-1682.27</v>
      </c>
      <c r="G19" s="12">
        <v>-2955</v>
      </c>
      <c r="H19" s="73">
        <v>-2916.96</v>
      </c>
      <c r="I19" s="148">
        <v>-3000</v>
      </c>
      <c r="J19" s="147">
        <v>-1927.97</v>
      </c>
      <c r="K19" s="144">
        <v>-2000</v>
      </c>
      <c r="L19" s="155">
        <v>-2021.49</v>
      </c>
      <c r="M19" s="148">
        <v>-2000</v>
      </c>
      <c r="N19" s="170">
        <v>-565.86</v>
      </c>
      <c r="O19" s="173">
        <v>-2000</v>
      </c>
      <c r="P19" s="155">
        <v>-917.67</v>
      </c>
      <c r="Q19" s="179">
        <v>-1500</v>
      </c>
      <c r="R19" s="179">
        <v>-1462.88</v>
      </c>
      <c r="S19" s="178">
        <v>-1500</v>
      </c>
      <c r="T19" s="208">
        <v>-902.42</v>
      </c>
      <c r="U19" s="220">
        <v>0</v>
      </c>
      <c r="V19" s="220">
        <v>0</v>
      </c>
    </row>
    <row r="20" spans="1:22" ht="12.75" hidden="1">
      <c r="A20" s="115" t="s">
        <v>66</v>
      </c>
      <c r="B20" s="102"/>
      <c r="C20" s="12"/>
      <c r="D20" s="12"/>
      <c r="E20" s="12"/>
      <c r="F20" s="99"/>
      <c r="G20" s="64"/>
      <c r="H20" s="75"/>
      <c r="I20" s="149"/>
      <c r="J20" s="150">
        <v>-818.68</v>
      </c>
      <c r="K20" s="144"/>
      <c r="L20" s="155"/>
      <c r="M20" s="148"/>
      <c r="N20" s="170"/>
      <c r="O20" s="173"/>
      <c r="P20" s="155"/>
      <c r="Q20" s="179"/>
      <c r="R20" s="179"/>
      <c r="S20" s="178"/>
      <c r="T20" s="208"/>
      <c r="U20" s="220"/>
      <c r="V20" s="220"/>
    </row>
    <row r="21" spans="1:22" ht="12.75">
      <c r="A21" s="1" t="s">
        <v>93</v>
      </c>
      <c r="B21" s="21"/>
      <c r="C21" s="12">
        <v>-1800</v>
      </c>
      <c r="D21" s="12">
        <v>-1124</v>
      </c>
      <c r="E21" s="12">
        <v>-2500</v>
      </c>
      <c r="F21" s="11">
        <v>-1751.21</v>
      </c>
      <c r="G21" s="12">
        <v>-1250</v>
      </c>
      <c r="H21" s="73">
        <v>-2553.71</v>
      </c>
      <c r="I21" s="154">
        <v>-2500</v>
      </c>
      <c r="J21" s="147">
        <v>-2606.92</v>
      </c>
      <c r="K21" s="144">
        <v>-4500</v>
      </c>
      <c r="L21" s="155">
        <v>-4195.88</v>
      </c>
      <c r="M21" s="148">
        <v>-3000</v>
      </c>
      <c r="N21" s="170">
        <v>-2451.93</v>
      </c>
      <c r="O21" s="173">
        <v>-4500</v>
      </c>
      <c r="P21" s="155">
        <v>-5465.08</v>
      </c>
      <c r="Q21" s="179">
        <v>-4500</v>
      </c>
      <c r="R21" s="179">
        <v>-2500</v>
      </c>
      <c r="S21" s="178">
        <v>-4500</v>
      </c>
      <c r="T21" s="208">
        <v>-1750</v>
      </c>
      <c r="U21" s="220">
        <v>0</v>
      </c>
      <c r="V21" s="220">
        <v>0</v>
      </c>
    </row>
    <row r="22" spans="1:22" ht="12.75">
      <c r="A22" s="1" t="s">
        <v>92</v>
      </c>
      <c r="B22" s="21"/>
      <c r="C22" s="12">
        <v>-6250</v>
      </c>
      <c r="D22" s="12">
        <v>-5800</v>
      </c>
      <c r="E22" s="12">
        <v>-7750</v>
      </c>
      <c r="F22" s="11">
        <v>-5809.59</v>
      </c>
      <c r="G22" s="12">
        <v>-5800</v>
      </c>
      <c r="H22" s="73">
        <v>-4389.18</v>
      </c>
      <c r="I22" s="154">
        <v>-5800</v>
      </c>
      <c r="J22" s="147">
        <v>-1883.97</v>
      </c>
      <c r="K22" s="144">
        <v>-7500</v>
      </c>
      <c r="L22" s="155">
        <v>-5950.07</v>
      </c>
      <c r="M22" s="148">
        <v>-7500</v>
      </c>
      <c r="N22" s="170">
        <v>-7192.46</v>
      </c>
      <c r="O22" s="173">
        <v>-7500</v>
      </c>
      <c r="P22" s="155">
        <v>-4964.45</v>
      </c>
      <c r="Q22" s="179">
        <v>-7500</v>
      </c>
      <c r="R22" s="179">
        <v>-7826.54</v>
      </c>
      <c r="S22" s="178">
        <v>-7500</v>
      </c>
      <c r="T22" s="208">
        <v>-7804.76</v>
      </c>
      <c r="U22" s="220">
        <v>-5000</v>
      </c>
      <c r="V22" s="220">
        <v>-1000</v>
      </c>
    </row>
    <row r="23" spans="1:22" ht="12.75">
      <c r="A23" s="1" t="s">
        <v>91</v>
      </c>
      <c r="B23" s="21"/>
      <c r="C23" s="12">
        <v>-7200</v>
      </c>
      <c r="D23" s="12">
        <v>-3000</v>
      </c>
      <c r="E23" s="12">
        <v>-7700</v>
      </c>
      <c r="F23" s="11">
        <v>-5077.56</v>
      </c>
      <c r="G23" s="12">
        <v>-5000</v>
      </c>
      <c r="H23" s="73">
        <v>-3604.24</v>
      </c>
      <c r="I23" s="154">
        <v>-6500</v>
      </c>
      <c r="J23" s="147">
        <v>-3204.95</v>
      </c>
      <c r="K23" s="144">
        <v>-7500</v>
      </c>
      <c r="L23" s="155">
        <v>-2092.21</v>
      </c>
      <c r="M23" s="148">
        <v>-7500</v>
      </c>
      <c r="N23" s="170">
        <v>-4475.26</v>
      </c>
      <c r="O23" s="173">
        <v>-7500</v>
      </c>
      <c r="P23" s="155">
        <v>-6458.59</v>
      </c>
      <c r="Q23" s="179">
        <v>-7500</v>
      </c>
      <c r="R23" s="179">
        <v>-4680.74</v>
      </c>
      <c r="S23" s="178">
        <v>-7500</v>
      </c>
      <c r="T23" s="208">
        <v>-124</v>
      </c>
      <c r="U23" s="220">
        <v>-5000</v>
      </c>
      <c r="V23" s="220">
        <v>-1000</v>
      </c>
    </row>
    <row r="24" spans="1:22" ht="12.75">
      <c r="A24" s="10" t="s">
        <v>86</v>
      </c>
      <c r="B24" s="44"/>
      <c r="C24" s="12"/>
      <c r="D24" s="12"/>
      <c r="E24" s="12"/>
      <c r="F24" s="11"/>
      <c r="G24" s="12"/>
      <c r="H24" s="11"/>
      <c r="I24" s="83"/>
      <c r="J24" s="148"/>
      <c r="K24" s="197"/>
      <c r="L24" s="173"/>
      <c r="M24" s="159"/>
      <c r="N24" s="148"/>
      <c r="O24" s="173"/>
      <c r="P24" s="173"/>
      <c r="Q24" s="148">
        <v>-1500</v>
      </c>
      <c r="R24" s="179">
        <v>-500</v>
      </c>
      <c r="S24" s="178">
        <v>0</v>
      </c>
      <c r="T24" s="208">
        <v>0</v>
      </c>
      <c r="U24" s="220">
        <v>0</v>
      </c>
      <c r="V24" s="220">
        <v>0</v>
      </c>
    </row>
    <row r="25" spans="1:22" ht="12.75">
      <c r="A25" s="10" t="s">
        <v>84</v>
      </c>
      <c r="B25" s="44"/>
      <c r="C25" s="12"/>
      <c r="D25" s="12"/>
      <c r="E25" s="12"/>
      <c r="F25" s="11"/>
      <c r="G25" s="12"/>
      <c r="H25" s="11"/>
      <c r="I25" s="83"/>
      <c r="J25" s="148"/>
      <c r="K25" s="197"/>
      <c r="L25" s="173"/>
      <c r="M25" s="159"/>
      <c r="N25" s="148"/>
      <c r="O25" s="173"/>
      <c r="P25" s="173"/>
      <c r="Q25" s="148">
        <v>-1500</v>
      </c>
      <c r="R25" s="179">
        <v>0</v>
      </c>
      <c r="S25" s="178">
        <v>0</v>
      </c>
      <c r="T25" s="208">
        <v>0</v>
      </c>
      <c r="U25" s="220">
        <v>0</v>
      </c>
      <c r="V25" s="220">
        <v>0</v>
      </c>
    </row>
    <row r="26" spans="1:22" ht="12.75">
      <c r="A26" s="1" t="s">
        <v>4</v>
      </c>
      <c r="B26" s="21"/>
      <c r="C26" s="12">
        <v>-500</v>
      </c>
      <c r="D26" s="12">
        <v>-151.4</v>
      </c>
      <c r="E26" s="12">
        <v>-750</v>
      </c>
      <c r="F26" s="11">
        <v>-537.79</v>
      </c>
      <c r="G26" s="12">
        <v>-550</v>
      </c>
      <c r="H26" s="73">
        <v>-328.94</v>
      </c>
      <c r="I26" s="148">
        <v>-550</v>
      </c>
      <c r="J26" s="147">
        <v>-589.39</v>
      </c>
      <c r="K26" s="144">
        <v>-550</v>
      </c>
      <c r="L26" s="155">
        <v>-549.09</v>
      </c>
      <c r="M26" s="148">
        <v>-550</v>
      </c>
      <c r="N26" s="170">
        <v>-439.83</v>
      </c>
      <c r="O26" s="173">
        <v>-550</v>
      </c>
      <c r="P26" s="155">
        <v>-446.19</v>
      </c>
      <c r="Q26" s="179">
        <v>-550</v>
      </c>
      <c r="R26" s="179">
        <v>-669.16</v>
      </c>
      <c r="S26" s="178">
        <v>-550</v>
      </c>
      <c r="T26" s="208">
        <v>-107.48</v>
      </c>
      <c r="U26" s="220">
        <v>-550</v>
      </c>
      <c r="V26" s="220">
        <v>-550</v>
      </c>
    </row>
    <row r="27" spans="1:22" ht="12.75">
      <c r="A27" s="1" t="s">
        <v>5</v>
      </c>
      <c r="B27" s="21"/>
      <c r="C27" s="12">
        <v>-400</v>
      </c>
      <c r="D27" s="12">
        <v>-344.45</v>
      </c>
      <c r="E27" s="12">
        <v>-575</v>
      </c>
      <c r="F27" s="11">
        <v>-516.21</v>
      </c>
      <c r="G27" s="12">
        <v>-525</v>
      </c>
      <c r="H27" s="73">
        <v>-568.53</v>
      </c>
      <c r="I27" s="148">
        <v>-550</v>
      </c>
      <c r="J27" s="147">
        <v>-643.77</v>
      </c>
      <c r="K27" s="144">
        <v>-650</v>
      </c>
      <c r="L27" s="155">
        <v>-1090.34</v>
      </c>
      <c r="M27" s="148">
        <v>-650</v>
      </c>
      <c r="N27" s="170">
        <v>-861.21</v>
      </c>
      <c r="O27" s="173">
        <v>-900</v>
      </c>
      <c r="P27" s="155">
        <v>-873.47</v>
      </c>
      <c r="Q27" s="179">
        <v>-900</v>
      </c>
      <c r="R27" s="179">
        <v>-1226.15</v>
      </c>
      <c r="S27" s="178">
        <v>-1300</v>
      </c>
      <c r="T27" s="208">
        <v>-619.27</v>
      </c>
      <c r="U27" s="220">
        <v>0</v>
      </c>
      <c r="V27" s="220">
        <v>0</v>
      </c>
    </row>
    <row r="28" spans="1:22" ht="12.75">
      <c r="A28" s="1" t="s">
        <v>6</v>
      </c>
      <c r="B28" s="21"/>
      <c r="C28" s="12">
        <v>0</v>
      </c>
      <c r="D28" s="12">
        <v>-252.28</v>
      </c>
      <c r="E28" s="12">
        <v>-275</v>
      </c>
      <c r="F28" s="11">
        <v>0</v>
      </c>
      <c r="G28" s="12">
        <v>-275</v>
      </c>
      <c r="H28" s="73">
        <v>-272</v>
      </c>
      <c r="I28" s="148">
        <v>-275</v>
      </c>
      <c r="J28" s="147">
        <v>0</v>
      </c>
      <c r="K28" s="144">
        <v>-275</v>
      </c>
      <c r="L28" s="155">
        <v>0</v>
      </c>
      <c r="M28" s="148">
        <v>-275</v>
      </c>
      <c r="N28" s="170">
        <v>-335.6</v>
      </c>
      <c r="O28" s="173">
        <v>-275</v>
      </c>
      <c r="P28" s="155">
        <v>-734.05</v>
      </c>
      <c r="Q28" s="179">
        <v>-275</v>
      </c>
      <c r="R28" s="179">
        <v>0</v>
      </c>
      <c r="S28" s="178">
        <v>-275</v>
      </c>
      <c r="T28" s="208">
        <v>0</v>
      </c>
      <c r="U28" s="220">
        <v>-275</v>
      </c>
      <c r="V28" s="220">
        <v>0</v>
      </c>
    </row>
    <row r="29" spans="1:22" ht="12.75">
      <c r="A29" s="1" t="s">
        <v>30</v>
      </c>
      <c r="B29" s="21"/>
      <c r="C29" s="12">
        <v>-600</v>
      </c>
      <c r="D29" s="12">
        <v>-547.56</v>
      </c>
      <c r="E29" s="12">
        <v>-250</v>
      </c>
      <c r="F29" s="11">
        <v>-127.62</v>
      </c>
      <c r="G29" s="12">
        <v>-150</v>
      </c>
      <c r="H29" s="73">
        <v>-306.45</v>
      </c>
      <c r="I29" s="148">
        <v>-300</v>
      </c>
      <c r="J29" s="147">
        <v>-147.74</v>
      </c>
      <c r="K29" s="144">
        <v>-300</v>
      </c>
      <c r="L29" s="155">
        <v>-424.96</v>
      </c>
      <c r="M29" s="148">
        <v>-300</v>
      </c>
      <c r="N29" s="170">
        <v>-212.66</v>
      </c>
      <c r="O29" s="173">
        <v>-300</v>
      </c>
      <c r="P29" s="155">
        <v>-264.32</v>
      </c>
      <c r="Q29" s="179">
        <v>-300</v>
      </c>
      <c r="R29" s="179">
        <v>-632.59</v>
      </c>
      <c r="S29" s="178">
        <v>-600</v>
      </c>
      <c r="T29" s="208">
        <v>-498.59</v>
      </c>
      <c r="U29" s="220">
        <v>-600</v>
      </c>
      <c r="V29" s="220">
        <v>0</v>
      </c>
    </row>
    <row r="30" spans="1:22" ht="12.75" hidden="1">
      <c r="A30" s="1" t="s">
        <v>57</v>
      </c>
      <c r="B30" s="21"/>
      <c r="C30" s="12">
        <v>0</v>
      </c>
      <c r="D30" s="12">
        <v>0</v>
      </c>
      <c r="E30" s="12">
        <v>-350</v>
      </c>
      <c r="F30" s="11">
        <v>0</v>
      </c>
      <c r="G30" s="12" t="s">
        <v>58</v>
      </c>
      <c r="H30" s="73"/>
      <c r="I30" s="148"/>
      <c r="J30" s="147"/>
      <c r="K30" s="144"/>
      <c r="L30" s="155"/>
      <c r="M30" s="148"/>
      <c r="N30" s="170"/>
      <c r="O30" s="173"/>
      <c r="P30" s="155"/>
      <c r="Q30" s="179"/>
      <c r="R30" s="179"/>
      <c r="S30" s="178"/>
      <c r="T30" s="208"/>
      <c r="U30" s="220"/>
      <c r="V30" s="220"/>
    </row>
    <row r="31" spans="1:22" ht="12.75">
      <c r="A31" s="1" t="s">
        <v>36</v>
      </c>
      <c r="B31" s="21"/>
      <c r="C31" s="12">
        <v>-1100</v>
      </c>
      <c r="D31" s="12">
        <v>0</v>
      </c>
      <c r="E31" s="12">
        <v>-850</v>
      </c>
      <c r="F31" s="11">
        <v>-1314.62</v>
      </c>
      <c r="G31" s="12">
        <v>-1300</v>
      </c>
      <c r="H31" s="73">
        <v>-930</v>
      </c>
      <c r="I31" s="148">
        <v>-1300</v>
      </c>
      <c r="J31" s="147">
        <v>-1190</v>
      </c>
      <c r="K31" s="144">
        <v>-1300</v>
      </c>
      <c r="L31" s="155">
        <v>-1539.62</v>
      </c>
      <c r="M31" s="148">
        <v>-1500</v>
      </c>
      <c r="N31" s="170">
        <v>-1280</v>
      </c>
      <c r="O31" s="173">
        <v>-1500</v>
      </c>
      <c r="P31" s="155">
        <v>-1705</v>
      </c>
      <c r="Q31" s="179">
        <v>-2000</v>
      </c>
      <c r="R31" s="179">
        <v>-1765</v>
      </c>
      <c r="S31" s="178">
        <v>-2000</v>
      </c>
      <c r="T31" s="208">
        <v>-400</v>
      </c>
      <c r="U31" s="220">
        <v>-2000</v>
      </c>
      <c r="V31" s="220">
        <v>0</v>
      </c>
    </row>
    <row r="32" spans="1:22" ht="12.75">
      <c r="A32" s="1" t="s">
        <v>7</v>
      </c>
      <c r="B32" s="21"/>
      <c r="C32" s="12">
        <v>-850</v>
      </c>
      <c r="D32" s="12">
        <v>-611</v>
      </c>
      <c r="E32" s="12">
        <v>-915</v>
      </c>
      <c r="F32" s="11">
        <v>-922</v>
      </c>
      <c r="G32" s="12">
        <v>-925</v>
      </c>
      <c r="H32" s="73">
        <v>-922</v>
      </c>
      <c r="I32" s="148">
        <v>-922</v>
      </c>
      <c r="J32" s="147">
        <v>-923</v>
      </c>
      <c r="K32" s="144">
        <v>-923</v>
      </c>
      <c r="L32" s="155">
        <v>-923</v>
      </c>
      <c r="M32" s="148">
        <v>-923</v>
      </c>
      <c r="N32" s="170">
        <v>-923</v>
      </c>
      <c r="O32" s="173">
        <v>-923</v>
      </c>
      <c r="P32" s="155">
        <v>-923</v>
      </c>
      <c r="Q32" s="179">
        <v>-923</v>
      </c>
      <c r="R32" s="179">
        <v>-923</v>
      </c>
      <c r="S32" s="178">
        <v>-923</v>
      </c>
      <c r="T32" s="208">
        <v>-923</v>
      </c>
      <c r="U32" s="220">
        <v>-923</v>
      </c>
      <c r="V32" s="220">
        <v>-923</v>
      </c>
    </row>
    <row r="33" spans="1:22" ht="12.75">
      <c r="A33" s="1" t="s">
        <v>40</v>
      </c>
      <c r="B33" s="21"/>
      <c r="C33" s="12">
        <v>-9000</v>
      </c>
      <c r="D33" s="12">
        <v>-6000</v>
      </c>
      <c r="E33" s="12">
        <v>-9000</v>
      </c>
      <c r="F33" s="11">
        <v>-6750</v>
      </c>
      <c r="G33" s="12">
        <v>-9000</v>
      </c>
      <c r="H33" s="73">
        <v>-9000</v>
      </c>
      <c r="I33" s="148">
        <v>-9000</v>
      </c>
      <c r="J33" s="147">
        <v>-9000</v>
      </c>
      <c r="K33" s="144">
        <v>-9000</v>
      </c>
      <c r="L33" s="155">
        <v>-9000</v>
      </c>
      <c r="M33" s="148">
        <v>-9000</v>
      </c>
      <c r="N33" s="170">
        <v>-9000</v>
      </c>
      <c r="O33" s="173">
        <v>-9000</v>
      </c>
      <c r="P33" s="155">
        <v>-9000</v>
      </c>
      <c r="Q33" s="179">
        <v>-9000</v>
      </c>
      <c r="R33" s="179">
        <v>-9000</v>
      </c>
      <c r="S33" s="178">
        <v>-9000</v>
      </c>
      <c r="T33" s="208">
        <v>-8250.03</v>
      </c>
      <c r="U33" s="220">
        <v>-11000</v>
      </c>
      <c r="V33" s="220">
        <v>-11000</v>
      </c>
    </row>
    <row r="34" spans="1:22" ht="12.75">
      <c r="A34" s="1" t="s">
        <v>53</v>
      </c>
      <c r="B34" s="21"/>
      <c r="C34" s="12">
        <v>-1500</v>
      </c>
      <c r="D34" s="12">
        <v>0</v>
      </c>
      <c r="E34" s="12">
        <v>-1900</v>
      </c>
      <c r="F34" s="11">
        <v>-693.91</v>
      </c>
      <c r="G34" s="12">
        <v>-500</v>
      </c>
      <c r="H34" s="73">
        <v>-159.8</v>
      </c>
      <c r="I34" s="148">
        <v>-200</v>
      </c>
      <c r="J34" s="147">
        <v>-100</v>
      </c>
      <c r="K34" s="144">
        <v>-100</v>
      </c>
      <c r="L34" s="155">
        <v>-373</v>
      </c>
      <c r="M34" s="148">
        <v>-100</v>
      </c>
      <c r="N34" s="170">
        <v>-100</v>
      </c>
      <c r="O34" s="173">
        <v>-100</v>
      </c>
      <c r="P34" s="155">
        <v>-100</v>
      </c>
      <c r="Q34" s="179">
        <v>-100</v>
      </c>
      <c r="R34" s="179">
        <v>-100</v>
      </c>
      <c r="S34" s="178">
        <v>-100</v>
      </c>
      <c r="T34" s="208">
        <v>-210.06</v>
      </c>
      <c r="U34" s="220">
        <v>-150</v>
      </c>
      <c r="V34" s="220">
        <v>-150</v>
      </c>
    </row>
    <row r="35" spans="1:22" ht="12.75">
      <c r="A35" s="1" t="s">
        <v>41</v>
      </c>
      <c r="B35" s="21"/>
      <c r="C35" s="12">
        <v>-250</v>
      </c>
      <c r="D35" s="12">
        <v>-81.37</v>
      </c>
      <c r="E35" s="12">
        <v>-250</v>
      </c>
      <c r="F35" s="11">
        <v>-250</v>
      </c>
      <c r="G35" s="12">
        <v>-250</v>
      </c>
      <c r="H35" s="73">
        <v>-250</v>
      </c>
      <c r="I35" s="148">
        <v>-250</v>
      </c>
      <c r="J35" s="147">
        <v>-250</v>
      </c>
      <c r="K35" s="144">
        <v>-250</v>
      </c>
      <c r="L35" s="155">
        <v>0</v>
      </c>
      <c r="M35" s="148">
        <v>-250</v>
      </c>
      <c r="N35" s="170">
        <v>-250</v>
      </c>
      <c r="O35" s="173">
        <v>-250</v>
      </c>
      <c r="P35" s="155">
        <v>-250</v>
      </c>
      <c r="Q35" s="179">
        <v>-250</v>
      </c>
      <c r="R35" s="179">
        <v>-500</v>
      </c>
      <c r="S35" s="178">
        <v>-500</v>
      </c>
      <c r="T35" s="208">
        <v>-500</v>
      </c>
      <c r="U35" s="220">
        <v>-500</v>
      </c>
      <c r="V35" s="220">
        <v>-500</v>
      </c>
    </row>
    <row r="36" spans="1:22" ht="12.75">
      <c r="A36" s="10" t="s">
        <v>42</v>
      </c>
      <c r="B36" s="21"/>
      <c r="C36" s="12">
        <v>-1500</v>
      </c>
      <c r="D36" s="12">
        <v>-30</v>
      </c>
      <c r="E36" s="12">
        <v>-500</v>
      </c>
      <c r="F36" s="11">
        <v>0</v>
      </c>
      <c r="G36" s="12">
        <v>-500</v>
      </c>
      <c r="H36" s="73">
        <v>0</v>
      </c>
      <c r="I36" s="148">
        <v>-500</v>
      </c>
      <c r="J36" s="147">
        <v>-511.9</v>
      </c>
      <c r="K36" s="144">
        <v>-500</v>
      </c>
      <c r="L36" s="155">
        <v>-255.95</v>
      </c>
      <c r="M36" s="148">
        <v>-500</v>
      </c>
      <c r="N36" s="170">
        <v>-580</v>
      </c>
      <c r="O36" s="173">
        <v>-600</v>
      </c>
      <c r="P36" s="155">
        <v>-282.9</v>
      </c>
      <c r="Q36" s="179">
        <v>-600</v>
      </c>
      <c r="R36" s="179">
        <v>0</v>
      </c>
      <c r="S36" s="178">
        <v>-600</v>
      </c>
      <c r="T36" s="208">
        <v>0</v>
      </c>
      <c r="U36" s="220">
        <v>0</v>
      </c>
      <c r="V36" s="220">
        <v>0</v>
      </c>
    </row>
    <row r="37" spans="1:22" ht="12.75">
      <c r="A37" s="10" t="s">
        <v>8</v>
      </c>
      <c r="B37" s="21"/>
      <c r="C37" s="12">
        <v>-780</v>
      </c>
      <c r="D37" s="12">
        <v>-731.09</v>
      </c>
      <c r="E37" s="12">
        <v>-300</v>
      </c>
      <c r="F37" s="11">
        <v>-536.52</v>
      </c>
      <c r="G37" s="12">
        <v>-550</v>
      </c>
      <c r="H37" s="73">
        <v>-287.96</v>
      </c>
      <c r="I37" s="148">
        <v>-300</v>
      </c>
      <c r="J37" s="147">
        <v>-592.08</v>
      </c>
      <c r="K37" s="144">
        <v>-600</v>
      </c>
      <c r="L37" s="155">
        <v>-404.8</v>
      </c>
      <c r="M37" s="148">
        <v>-600</v>
      </c>
      <c r="N37" s="170">
        <v>-465.68</v>
      </c>
      <c r="O37" s="173">
        <v>-600</v>
      </c>
      <c r="P37" s="155">
        <v>-557.23</v>
      </c>
      <c r="Q37" s="179">
        <v>-600</v>
      </c>
      <c r="R37" s="179">
        <v>-600.45</v>
      </c>
      <c r="S37" s="178">
        <v>-600</v>
      </c>
      <c r="T37" s="208">
        <v>-469.75</v>
      </c>
      <c r="U37" s="220">
        <v>-600</v>
      </c>
      <c r="V37" s="220">
        <v>-100</v>
      </c>
    </row>
    <row r="38" spans="1:22" ht="12.75">
      <c r="A38" s="1" t="s">
        <v>33</v>
      </c>
      <c r="B38" s="21"/>
      <c r="C38" s="13">
        <v>0</v>
      </c>
      <c r="D38" s="12">
        <v>0</v>
      </c>
      <c r="E38" s="12">
        <v>-200</v>
      </c>
      <c r="F38" s="11">
        <v>-204.99</v>
      </c>
      <c r="G38" s="12">
        <v>-200</v>
      </c>
      <c r="H38" s="73">
        <v>-249.95</v>
      </c>
      <c r="I38" s="148">
        <v>-250</v>
      </c>
      <c r="J38" s="147">
        <v>-289.99</v>
      </c>
      <c r="K38" s="144">
        <v>-289.99</v>
      </c>
      <c r="L38" s="155">
        <v>-199.99</v>
      </c>
      <c r="M38" s="148">
        <v>-250</v>
      </c>
      <c r="N38" s="170">
        <v>-288.99</v>
      </c>
      <c r="O38" s="173">
        <v>-300</v>
      </c>
      <c r="P38" s="155"/>
      <c r="Q38" s="179">
        <v>-300</v>
      </c>
      <c r="R38" s="179">
        <v>-299.99</v>
      </c>
      <c r="S38" s="178">
        <v>-300</v>
      </c>
      <c r="T38" s="208">
        <v>-288.99</v>
      </c>
      <c r="U38" s="220">
        <v>-350</v>
      </c>
      <c r="V38" s="220">
        <v>-350</v>
      </c>
    </row>
    <row r="39" spans="1:22" ht="12.75">
      <c r="A39" s="1" t="s">
        <v>85</v>
      </c>
      <c r="B39" s="21"/>
      <c r="C39" s="12">
        <v>-200</v>
      </c>
      <c r="D39" s="12">
        <v>-184.94</v>
      </c>
      <c r="E39" s="12">
        <v>-175</v>
      </c>
      <c r="F39" s="11">
        <v>-172.14</v>
      </c>
      <c r="G39" s="12">
        <v>-175</v>
      </c>
      <c r="H39" s="73">
        <v>-220.37</v>
      </c>
      <c r="I39" s="148">
        <v>-225</v>
      </c>
      <c r="J39" s="147">
        <v>-216.27</v>
      </c>
      <c r="K39" s="144">
        <v>-225</v>
      </c>
      <c r="L39" s="155">
        <v>-239.37</v>
      </c>
      <c r="M39" s="148">
        <v>-225</v>
      </c>
      <c r="N39" s="170">
        <v>-227.32</v>
      </c>
      <c r="O39" s="173">
        <v>-225</v>
      </c>
      <c r="P39" s="155">
        <v>-201.07</v>
      </c>
      <c r="Q39" s="179">
        <v>-225</v>
      </c>
      <c r="R39" s="179">
        <v>-240.65</v>
      </c>
      <c r="S39" s="178">
        <v>-250</v>
      </c>
      <c r="T39" s="208">
        <v>-223.7</v>
      </c>
      <c r="U39" s="220">
        <v>-250</v>
      </c>
      <c r="V39" s="220">
        <v>-250</v>
      </c>
    </row>
    <row r="40" spans="1:22" ht="12.75">
      <c r="A40" s="1" t="s">
        <v>35</v>
      </c>
      <c r="B40" s="21"/>
      <c r="C40" s="12">
        <v>-150</v>
      </c>
      <c r="D40" s="12">
        <v>-171.5</v>
      </c>
      <c r="E40" s="12">
        <v>-650</v>
      </c>
      <c r="F40" s="11">
        <v>-660</v>
      </c>
      <c r="G40" s="12">
        <v>-675</v>
      </c>
      <c r="H40" s="73">
        <v>-585</v>
      </c>
      <c r="I40" s="148">
        <v>-650</v>
      </c>
      <c r="J40" s="147">
        <v>-585</v>
      </c>
      <c r="K40" s="144">
        <v>-585</v>
      </c>
      <c r="L40" s="155">
        <v>-615</v>
      </c>
      <c r="M40" s="148">
        <v>-585</v>
      </c>
      <c r="N40" s="170">
        <v>-615</v>
      </c>
      <c r="O40" s="173">
        <v>-625</v>
      </c>
      <c r="P40" s="155">
        <v>-615</v>
      </c>
      <c r="Q40" s="179">
        <v>-625</v>
      </c>
      <c r="R40" s="179">
        <v>-665</v>
      </c>
      <c r="S40" s="178">
        <v>-700</v>
      </c>
      <c r="T40" s="208">
        <v>-725</v>
      </c>
      <c r="U40" s="220">
        <v>-725</v>
      </c>
      <c r="V40" s="220">
        <v>-725</v>
      </c>
    </row>
    <row r="41" spans="1:22" ht="12.75">
      <c r="A41" s="1" t="s">
        <v>9</v>
      </c>
      <c r="B41" s="21"/>
      <c r="C41" s="12">
        <v>-1000</v>
      </c>
      <c r="D41" s="12">
        <v>-492</v>
      </c>
      <c r="E41" s="12">
        <v>-2200</v>
      </c>
      <c r="F41" s="11">
        <v>-1370</v>
      </c>
      <c r="G41" s="12">
        <v>-1000</v>
      </c>
      <c r="H41" s="73">
        <v>-680.53</v>
      </c>
      <c r="I41" s="148">
        <v>-1000</v>
      </c>
      <c r="J41" s="147">
        <v>-669.4</v>
      </c>
      <c r="K41" s="144">
        <v>-1000</v>
      </c>
      <c r="L41" s="155">
        <v>-607.39</v>
      </c>
      <c r="M41" s="148">
        <v>-1000</v>
      </c>
      <c r="N41" s="170">
        <v>-549.45</v>
      </c>
      <c r="O41" s="173">
        <v>-1000</v>
      </c>
      <c r="P41" s="155">
        <v>-710.95</v>
      </c>
      <c r="Q41" s="179">
        <v>-1000</v>
      </c>
      <c r="R41" s="179">
        <v>-551.9</v>
      </c>
      <c r="S41" s="178">
        <v>-750</v>
      </c>
      <c r="T41" s="208">
        <v>-679</v>
      </c>
      <c r="U41" s="220">
        <v>-300</v>
      </c>
      <c r="V41" s="220">
        <v>-300</v>
      </c>
    </row>
    <row r="42" spans="1:22" ht="12.75">
      <c r="A42" s="1" t="s">
        <v>10</v>
      </c>
      <c r="B42" s="21"/>
      <c r="C42" s="12">
        <v>-300</v>
      </c>
      <c r="D42" s="12">
        <v>-299.45</v>
      </c>
      <c r="E42" s="12">
        <v>-750</v>
      </c>
      <c r="F42" s="11">
        <v>-966.97</v>
      </c>
      <c r="G42" s="12">
        <v>-500</v>
      </c>
      <c r="H42" s="73">
        <v>201.79</v>
      </c>
      <c r="I42" s="148">
        <v>0</v>
      </c>
      <c r="J42" s="147"/>
      <c r="K42" s="144">
        <v>0</v>
      </c>
      <c r="L42" s="155">
        <v>0</v>
      </c>
      <c r="M42" s="148">
        <v>0</v>
      </c>
      <c r="N42" s="170"/>
      <c r="O42" s="173"/>
      <c r="P42" s="155">
        <v>0</v>
      </c>
      <c r="Q42" s="179"/>
      <c r="R42" s="179">
        <v>0</v>
      </c>
      <c r="S42" s="178"/>
      <c r="T42" s="208"/>
      <c r="U42" s="220">
        <v>0</v>
      </c>
      <c r="V42" s="220">
        <v>-500</v>
      </c>
    </row>
    <row r="43" spans="1:22" ht="12.75">
      <c r="A43" s="1" t="s">
        <v>37</v>
      </c>
      <c r="B43" s="21"/>
      <c r="C43" s="12">
        <v>0</v>
      </c>
      <c r="D43" s="12">
        <v>0</v>
      </c>
      <c r="E43" s="12">
        <v>-750</v>
      </c>
      <c r="F43" s="11">
        <v>-630</v>
      </c>
      <c r="G43" s="12">
        <v>-750</v>
      </c>
      <c r="H43" s="73">
        <v>-870</v>
      </c>
      <c r="I43" s="148">
        <v>-750</v>
      </c>
      <c r="J43" s="147">
        <v>-780</v>
      </c>
      <c r="K43" s="144">
        <v>-750</v>
      </c>
      <c r="L43" s="155">
        <v>-870</v>
      </c>
      <c r="M43" s="148">
        <v>-750</v>
      </c>
      <c r="N43" s="170">
        <v>-780</v>
      </c>
      <c r="O43" s="173">
        <v>-800</v>
      </c>
      <c r="P43" s="178">
        <v>-600</v>
      </c>
      <c r="Q43" s="179">
        <v>-800</v>
      </c>
      <c r="R43" s="179">
        <v>-670</v>
      </c>
      <c r="S43" s="178">
        <v>-630</v>
      </c>
      <c r="T43" s="208">
        <v>-800</v>
      </c>
      <c r="U43" s="220">
        <v>-750</v>
      </c>
      <c r="V43" s="220">
        <v>-750</v>
      </c>
    </row>
    <row r="44" spans="1:22" ht="12.75">
      <c r="A44" s="1" t="s">
        <v>11</v>
      </c>
      <c r="B44" s="21"/>
      <c r="C44" s="12">
        <v>-965</v>
      </c>
      <c r="D44" s="12">
        <v>-250</v>
      </c>
      <c r="E44" s="12">
        <v>-750</v>
      </c>
      <c r="F44" s="11">
        <v>-250</v>
      </c>
      <c r="G44" s="12">
        <v>-500</v>
      </c>
      <c r="H44" s="73">
        <v>-250</v>
      </c>
      <c r="I44" s="148">
        <v>-500</v>
      </c>
      <c r="J44" s="147">
        <v>-250</v>
      </c>
      <c r="K44" s="144">
        <v>-500</v>
      </c>
      <c r="L44" s="155">
        <v>-250</v>
      </c>
      <c r="M44" s="148">
        <v>-500</v>
      </c>
      <c r="N44" s="170">
        <v>0</v>
      </c>
      <c r="O44" s="173">
        <v>-750</v>
      </c>
      <c r="P44" s="178">
        <v>-250</v>
      </c>
      <c r="Q44" s="179">
        <v>-750</v>
      </c>
      <c r="R44" s="179">
        <v>-250</v>
      </c>
      <c r="S44" s="178">
        <v>-1000</v>
      </c>
      <c r="T44" s="208">
        <v>-250</v>
      </c>
      <c r="U44" s="220">
        <v>-1000</v>
      </c>
      <c r="V44" s="220">
        <v>-1000</v>
      </c>
    </row>
    <row r="45" spans="1:22" ht="12.75">
      <c r="A45" s="10" t="s">
        <v>12</v>
      </c>
      <c r="B45" s="21"/>
      <c r="C45" s="12">
        <v>-965</v>
      </c>
      <c r="D45" s="12">
        <v>-500</v>
      </c>
      <c r="E45" s="12">
        <v>-750</v>
      </c>
      <c r="F45" s="11">
        <v>-500</v>
      </c>
      <c r="G45" s="12">
        <v>-500</v>
      </c>
      <c r="H45" s="73">
        <v>-500</v>
      </c>
      <c r="I45" s="148">
        <v>-500</v>
      </c>
      <c r="J45" s="147">
        <v>-1000</v>
      </c>
      <c r="K45" s="144">
        <v>-500</v>
      </c>
      <c r="L45" s="155">
        <v>-500</v>
      </c>
      <c r="M45" s="148">
        <v>-500</v>
      </c>
      <c r="N45" s="170">
        <v>-250</v>
      </c>
      <c r="O45" s="173">
        <v>-750</v>
      </c>
      <c r="P45" s="178">
        <v>-500</v>
      </c>
      <c r="Q45" s="179">
        <v>-750</v>
      </c>
      <c r="R45" s="179">
        <v>-1000</v>
      </c>
      <c r="S45" s="178">
        <v>-1000</v>
      </c>
      <c r="T45" s="208">
        <v>-500</v>
      </c>
      <c r="U45" s="220">
        <v>-1000</v>
      </c>
      <c r="V45" s="220">
        <v>-1000</v>
      </c>
    </row>
    <row r="46" spans="1:22" ht="12.75">
      <c r="A46" s="10" t="s">
        <v>13</v>
      </c>
      <c r="B46" s="21"/>
      <c r="C46" s="12">
        <v>-965</v>
      </c>
      <c r="D46" s="12">
        <v>-750</v>
      </c>
      <c r="E46" s="12">
        <v>-750</v>
      </c>
      <c r="F46" s="11">
        <v>-750</v>
      </c>
      <c r="G46" s="12">
        <v>-500</v>
      </c>
      <c r="H46" s="73">
        <v>-500</v>
      </c>
      <c r="I46" s="148">
        <v>-500</v>
      </c>
      <c r="J46" s="147">
        <v>-250</v>
      </c>
      <c r="K46" s="144">
        <v>-500</v>
      </c>
      <c r="L46" s="155">
        <v>-500</v>
      </c>
      <c r="M46" s="148">
        <v>-500</v>
      </c>
      <c r="N46" s="170">
        <v>-500</v>
      </c>
      <c r="O46" s="173">
        <v>-750</v>
      </c>
      <c r="P46" s="178">
        <v>-750</v>
      </c>
      <c r="Q46" s="179">
        <v>-750</v>
      </c>
      <c r="R46" s="179">
        <v>-500</v>
      </c>
      <c r="S46" s="178">
        <v>-1000</v>
      </c>
      <c r="T46" s="208">
        <v>-1000</v>
      </c>
      <c r="U46" s="220">
        <v>-1000</v>
      </c>
      <c r="V46" s="220">
        <v>-1000</v>
      </c>
    </row>
    <row r="47" spans="1:22" ht="12.75">
      <c r="A47" s="10" t="s">
        <v>14</v>
      </c>
      <c r="B47" s="21"/>
      <c r="C47" s="12">
        <v>-965</v>
      </c>
      <c r="D47" s="12">
        <v>-750</v>
      </c>
      <c r="E47" s="12">
        <v>-750</v>
      </c>
      <c r="F47" s="11">
        <v>-250</v>
      </c>
      <c r="G47" s="12">
        <v>-500</v>
      </c>
      <c r="H47" s="73">
        <v>0</v>
      </c>
      <c r="I47" s="148">
        <v>-500</v>
      </c>
      <c r="J47" s="147">
        <v>0</v>
      </c>
      <c r="K47" s="144">
        <v>-500</v>
      </c>
      <c r="L47" s="155">
        <v>0</v>
      </c>
      <c r="M47" s="148">
        <v>-500</v>
      </c>
      <c r="N47" s="170">
        <v>0</v>
      </c>
      <c r="O47" s="173">
        <v>-750</v>
      </c>
      <c r="P47" s="178">
        <v>0</v>
      </c>
      <c r="Q47" s="179">
        <v>-750</v>
      </c>
      <c r="R47" s="179">
        <v>-250</v>
      </c>
      <c r="S47" s="178">
        <v>-1000</v>
      </c>
      <c r="T47" s="208">
        <v>0</v>
      </c>
      <c r="U47" s="220">
        <v>-1000</v>
      </c>
      <c r="V47" s="220">
        <v>-1000</v>
      </c>
    </row>
    <row r="48" spans="1:22" ht="12.75">
      <c r="A48" s="10" t="s">
        <v>39</v>
      </c>
      <c r="B48" s="21"/>
      <c r="C48" s="12">
        <v>0</v>
      </c>
      <c r="D48" s="12">
        <v>0</v>
      </c>
      <c r="E48" s="12">
        <v>-14650</v>
      </c>
      <c r="F48" s="11">
        <v>-14620</v>
      </c>
      <c r="G48" s="12">
        <v>-15175</v>
      </c>
      <c r="H48" s="73">
        <v>-16359.95</v>
      </c>
      <c r="I48" s="148">
        <v>-16280.25</v>
      </c>
      <c r="J48" s="147">
        <v>-14268.44</v>
      </c>
      <c r="K48" s="144">
        <v>-15000</v>
      </c>
      <c r="L48" s="155">
        <v>-22037.99</v>
      </c>
      <c r="M48" s="148">
        <v>-19575</v>
      </c>
      <c r="N48" s="170">
        <v>-19534.12</v>
      </c>
      <c r="O48" s="173">
        <v>-22875</v>
      </c>
      <c r="P48" s="178">
        <v>-16945.74</v>
      </c>
      <c r="Q48" s="179">
        <v>-21850</v>
      </c>
      <c r="R48" s="179">
        <v>-24801.41</v>
      </c>
      <c r="S48" s="178">
        <v>-18426</v>
      </c>
      <c r="T48" s="208">
        <v>-2279</v>
      </c>
      <c r="U48" s="220">
        <v>-19780</v>
      </c>
      <c r="V48" s="220">
        <v>-1000</v>
      </c>
    </row>
    <row r="49" spans="1:22" ht="15" customHeight="1" thickBot="1">
      <c r="A49" s="10" t="s">
        <v>65</v>
      </c>
      <c r="B49" s="102"/>
      <c r="C49" s="64"/>
      <c r="D49" s="64"/>
      <c r="E49" s="64"/>
      <c r="F49" s="99"/>
      <c r="G49" s="64"/>
      <c r="H49" s="75"/>
      <c r="I49" s="183"/>
      <c r="J49" s="180">
        <v>-3473.11</v>
      </c>
      <c r="K49" s="142"/>
      <c r="L49" s="156"/>
      <c r="M49" s="159"/>
      <c r="N49" s="148"/>
      <c r="O49" s="173"/>
      <c r="P49" s="173"/>
      <c r="Q49" s="148"/>
      <c r="R49" s="179"/>
      <c r="S49" s="156"/>
      <c r="T49" s="209"/>
      <c r="U49" s="222">
        <v>-4200</v>
      </c>
      <c r="V49" s="222">
        <v>-190</v>
      </c>
    </row>
    <row r="50" spans="1:22" ht="16.5" thickBot="1">
      <c r="A50" s="182" t="s">
        <v>20</v>
      </c>
      <c r="B50" s="15"/>
      <c r="C50" s="184">
        <f aca="true" t="shared" si="2" ref="C50:H50">SUM(C15:C48)</f>
        <v>-37240</v>
      </c>
      <c r="D50" s="184">
        <f t="shared" si="2"/>
        <v>-22071.04</v>
      </c>
      <c r="E50" s="185">
        <f t="shared" si="2"/>
        <v>-71960</v>
      </c>
      <c r="F50" s="186">
        <f t="shared" si="2"/>
        <v>-57875.81</v>
      </c>
      <c r="G50" s="187">
        <f t="shared" si="2"/>
        <v>-62575</v>
      </c>
      <c r="H50" s="188">
        <f t="shared" si="2"/>
        <v>-57892.28</v>
      </c>
      <c r="I50" s="189">
        <f>+SUM(I15:I48)</f>
        <v>-65572.25</v>
      </c>
      <c r="J50" s="190">
        <f>SUM(J15:J49)</f>
        <v>-57933.59000000001</v>
      </c>
      <c r="K50" s="191">
        <f>SUM(K13:K49)</f>
        <v>-69267.98999999999</v>
      </c>
      <c r="L50" s="192">
        <f>SUM(L14:L49)</f>
        <v>-67811.88</v>
      </c>
      <c r="M50" s="193">
        <f>SUM(M14:M48)</f>
        <v>-72503</v>
      </c>
      <c r="N50" s="194">
        <f aca="true" t="shared" si="3" ref="N50:U50">SUM(N15:N49)</f>
        <v>-65120.19</v>
      </c>
      <c r="O50" s="195">
        <f t="shared" si="3"/>
        <v>-81193</v>
      </c>
      <c r="P50" s="196">
        <f t="shared" si="3"/>
        <v>-69118.56000000001</v>
      </c>
      <c r="Q50" s="194">
        <f t="shared" si="3"/>
        <v>-83168</v>
      </c>
      <c r="R50" s="194">
        <f t="shared" si="3"/>
        <v>-77396.32</v>
      </c>
      <c r="S50" s="76">
        <f t="shared" si="3"/>
        <v>-78374</v>
      </c>
      <c r="T50" s="210">
        <f t="shared" si="3"/>
        <v>-45083.52999999999</v>
      </c>
      <c r="U50" s="221">
        <f t="shared" si="3"/>
        <v>-72823</v>
      </c>
      <c r="V50" s="221">
        <f>SUM(V15:V49)</f>
        <v>-39158</v>
      </c>
    </row>
    <row r="51" spans="1:22" ht="15.75">
      <c r="A51" s="22"/>
      <c r="B51" s="15"/>
      <c r="C51" s="23"/>
      <c r="D51" s="23"/>
      <c r="E51" s="23"/>
      <c r="F51" s="23"/>
      <c r="G51" s="23"/>
      <c r="H51" s="17"/>
      <c r="L51" s="138"/>
      <c r="O51" s="138"/>
      <c r="Q51" s="138"/>
      <c r="R51" s="138"/>
      <c r="S51" s="138"/>
      <c r="T51" s="205"/>
      <c r="U51" s="219"/>
      <c r="V51" s="219"/>
    </row>
    <row r="52" spans="1:22" ht="16.5" hidden="1" thickBot="1">
      <c r="A52" s="112" t="s">
        <v>21</v>
      </c>
      <c r="B52" s="15"/>
      <c r="C52" s="30">
        <f>C12+C50</f>
        <v>8495</v>
      </c>
      <c r="D52" s="30">
        <f>D12+D50</f>
        <v>12397.220000000001</v>
      </c>
      <c r="E52" s="104">
        <f>E50+E12</f>
        <v>930</v>
      </c>
      <c r="F52" s="105">
        <f>F50+F12</f>
        <v>4906.9000000000015</v>
      </c>
      <c r="G52" s="106">
        <f>G12+G50</f>
        <v>0</v>
      </c>
      <c r="H52" s="107">
        <f>H50+H12</f>
        <v>2688.029999999999</v>
      </c>
      <c r="I52" s="108">
        <f>I50+I12</f>
        <v>627.75</v>
      </c>
      <c r="J52" s="109">
        <f>J50+J12</f>
        <v>4945.069999999985</v>
      </c>
      <c r="K52" s="128">
        <f>K12+K50</f>
        <v>132.0100000000093</v>
      </c>
      <c r="L52" s="138"/>
      <c r="O52" s="138"/>
      <c r="Q52" s="138"/>
      <c r="R52" s="138"/>
      <c r="S52" s="138"/>
      <c r="T52" s="205"/>
      <c r="U52" s="219"/>
      <c r="V52" s="219"/>
    </row>
    <row r="53" spans="1:22" ht="16.5" thickBot="1">
      <c r="A53" s="113"/>
      <c r="B53" s="62"/>
      <c r="C53" s="49"/>
      <c r="D53" s="48"/>
      <c r="E53" s="48"/>
      <c r="F53" s="62"/>
      <c r="G53" s="62"/>
      <c r="H53" s="62"/>
      <c r="O53" s="138"/>
      <c r="Q53" s="138"/>
      <c r="R53" s="138"/>
      <c r="S53" s="138"/>
      <c r="T53" s="205"/>
      <c r="U53" s="219"/>
      <c r="V53" s="219"/>
    </row>
    <row r="54" spans="1:22" ht="16.5" thickBot="1">
      <c r="A54" s="114" t="s">
        <v>56</v>
      </c>
      <c r="B54" s="62"/>
      <c r="C54" s="50"/>
      <c r="D54" s="50"/>
      <c r="E54" s="110">
        <f>E52</f>
        <v>930</v>
      </c>
      <c r="F54" s="111">
        <f>F52</f>
        <v>4906.9000000000015</v>
      </c>
      <c r="G54" s="108">
        <f>G52</f>
        <v>0</v>
      </c>
      <c r="H54" s="107">
        <f>H50+H12</f>
        <v>2688.029999999999</v>
      </c>
      <c r="I54" s="152">
        <f>I50+I12</f>
        <v>627.75</v>
      </c>
      <c r="J54" s="151">
        <f>J50+J12</f>
        <v>4945.069999999985</v>
      </c>
      <c r="K54" s="128">
        <f>K12+K50</f>
        <v>132.0100000000093</v>
      </c>
      <c r="L54" s="128">
        <f>L12+L50</f>
        <v>-1773.0100000000093</v>
      </c>
      <c r="M54" s="169">
        <f>M12+M50</f>
        <v>2397</v>
      </c>
      <c r="N54" s="167">
        <f>N12+N50</f>
        <v>7838.87000000001</v>
      </c>
      <c r="O54" s="100">
        <f aca="true" t="shared" si="4" ref="O54:U54">SUM(O12+O50)</f>
        <v>-1293</v>
      </c>
      <c r="P54" s="177">
        <f t="shared" si="4"/>
        <v>5224.929999999993</v>
      </c>
      <c r="Q54" s="93">
        <f t="shared" si="4"/>
        <v>-4168</v>
      </c>
      <c r="R54" s="65">
        <f t="shared" si="4"/>
        <v>-14076.450000000012</v>
      </c>
      <c r="S54" s="198">
        <f t="shared" si="4"/>
        <v>-3214</v>
      </c>
      <c r="T54" s="204">
        <f t="shared" si="4"/>
        <v>-704.7699999999968</v>
      </c>
      <c r="U54" s="221">
        <f t="shared" si="4"/>
        <v>777</v>
      </c>
      <c r="V54" s="221">
        <f>SUM(V12+V50)</f>
        <v>14492</v>
      </c>
    </row>
    <row r="55" spans="1:8" ht="12.75">
      <c r="A55" s="47"/>
      <c r="B55" s="16"/>
      <c r="C55" s="16"/>
      <c r="D55" s="16"/>
      <c r="E55" s="19"/>
      <c r="F55" s="19"/>
      <c r="G55" s="19"/>
      <c r="H55" s="19"/>
    </row>
    <row r="56" spans="1:9" ht="12.75">
      <c r="A56" s="4" t="s">
        <v>89</v>
      </c>
      <c r="B56" s="16"/>
      <c r="C56" s="16"/>
      <c r="D56" s="16"/>
      <c r="E56" s="19"/>
      <c r="F56" s="19"/>
      <c r="G56" s="19"/>
      <c r="H56" s="19"/>
      <c r="I56" t="s">
        <v>80</v>
      </c>
    </row>
    <row r="57" spans="1:8" ht="12.75">
      <c r="A57" s="4"/>
      <c r="B57" s="16"/>
      <c r="C57" s="16"/>
      <c r="D57" s="16"/>
      <c r="E57" s="19"/>
      <c r="F57" s="19"/>
      <c r="G57" s="19"/>
      <c r="H57" s="19"/>
    </row>
  </sheetData>
  <sheetProtection/>
  <printOptions gridLines="1" horizontalCentered="1" verticalCentered="1"/>
  <pageMargins left="0" right="0" top="0" bottom="0" header="0" footer="0"/>
  <pageSetup fitToHeight="1" fitToWidth="1" orientation="landscape" scale="90" r:id="rId3"/>
  <headerFooter alignWithMargins="0">
    <oddFooter>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zoomScalePageLayoutView="0" workbookViewId="0" topLeftCell="A1">
      <selection activeCell="X21" sqref="X21"/>
    </sheetView>
  </sheetViews>
  <sheetFormatPr defaultColWidth="9.140625" defaultRowHeight="12.75"/>
  <cols>
    <col min="1" max="1" width="32.57421875" style="0" customWidth="1"/>
    <col min="2" max="8" width="14.7109375" style="0" hidden="1" customWidth="1"/>
    <col min="9" max="9" width="14.8515625" style="0" hidden="1" customWidth="1"/>
    <col min="10" max="10" width="14.28125" style="0" hidden="1" customWidth="1"/>
    <col min="11" max="11" width="12.8515625" style="0" hidden="1" customWidth="1"/>
    <col min="12" max="12" width="13.00390625" style="0" hidden="1" customWidth="1"/>
    <col min="13" max="13" width="12.7109375" style="0" hidden="1" customWidth="1"/>
    <col min="14" max="14" width="12.57421875" style="0" hidden="1" customWidth="1"/>
    <col min="15" max="15" width="13.140625" style="0" hidden="1" customWidth="1"/>
    <col min="16" max="16" width="13.7109375" style="0" hidden="1" customWidth="1"/>
    <col min="17" max="17" width="13.00390625" style="0" hidden="1" customWidth="1"/>
    <col min="18" max="19" width="13.00390625" style="0" customWidth="1"/>
    <col min="20" max="20" width="13.8515625" style="0" customWidth="1"/>
    <col min="21" max="21" width="13.28125" style="0" customWidth="1"/>
    <col min="22" max="22" width="12.7109375" style="0" customWidth="1"/>
    <col min="23" max="23" width="13.00390625" style="0" customWidth="1"/>
    <col min="24" max="24" width="13.8515625" style="0" customWidth="1"/>
    <col min="25" max="25" width="14.140625" style="0" customWidth="1"/>
  </cols>
  <sheetData>
    <row r="1" ht="22.5">
      <c r="A1" s="133" t="s">
        <v>52</v>
      </c>
    </row>
    <row r="2" ht="22.5">
      <c r="A2" s="133" t="s">
        <v>45</v>
      </c>
    </row>
    <row r="3" spans="2:24" ht="15.75">
      <c r="B3" s="35">
        <v>2010</v>
      </c>
      <c r="C3" s="36">
        <v>2010</v>
      </c>
      <c r="D3" s="36">
        <v>2011</v>
      </c>
      <c r="E3" s="36">
        <v>2011</v>
      </c>
      <c r="F3" s="37">
        <v>2012</v>
      </c>
      <c r="G3" s="51">
        <v>2012</v>
      </c>
      <c r="H3" s="67">
        <v>2013</v>
      </c>
      <c r="I3" s="37">
        <v>2013</v>
      </c>
      <c r="J3" s="67">
        <v>2014</v>
      </c>
      <c r="K3" s="67">
        <v>2014</v>
      </c>
      <c r="L3" s="161">
        <v>2015</v>
      </c>
      <c r="M3" s="122">
        <v>2015</v>
      </c>
      <c r="N3" s="87">
        <v>2016</v>
      </c>
      <c r="O3" s="87">
        <v>2016</v>
      </c>
      <c r="P3" s="160">
        <v>2017</v>
      </c>
      <c r="Q3" s="160">
        <v>2017</v>
      </c>
      <c r="R3" s="87">
        <v>2018</v>
      </c>
      <c r="S3" s="87">
        <v>2018</v>
      </c>
      <c r="T3" s="122">
        <v>2019</v>
      </c>
      <c r="U3" s="161">
        <v>2019</v>
      </c>
      <c r="V3" s="67">
        <v>2020</v>
      </c>
      <c r="W3" s="67">
        <v>2020</v>
      </c>
      <c r="X3" s="160">
        <v>2021</v>
      </c>
    </row>
    <row r="4" spans="1:24" ht="15.75">
      <c r="A4" s="38" t="s">
        <v>0</v>
      </c>
      <c r="B4" s="39" t="s">
        <v>45</v>
      </c>
      <c r="C4" s="40" t="s">
        <v>46</v>
      </c>
      <c r="D4" s="40" t="s">
        <v>45</v>
      </c>
      <c r="E4" s="40" t="s">
        <v>46</v>
      </c>
      <c r="F4" s="40" t="s">
        <v>45</v>
      </c>
      <c r="G4" s="39" t="s">
        <v>46</v>
      </c>
      <c r="H4" s="68" t="s">
        <v>45</v>
      </c>
      <c r="I4" s="40" t="s">
        <v>60</v>
      </c>
      <c r="J4" s="68" t="s">
        <v>45</v>
      </c>
      <c r="K4" s="68" t="s">
        <v>46</v>
      </c>
      <c r="L4" s="162" t="s">
        <v>45</v>
      </c>
      <c r="M4" s="123" t="s">
        <v>46</v>
      </c>
      <c r="N4" s="68" t="s">
        <v>45</v>
      </c>
      <c r="O4" s="68" t="s">
        <v>46</v>
      </c>
      <c r="P4" s="123" t="s">
        <v>45</v>
      </c>
      <c r="Q4" s="123" t="s">
        <v>46</v>
      </c>
      <c r="R4" s="68" t="s">
        <v>45</v>
      </c>
      <c r="S4" s="68" t="s">
        <v>46</v>
      </c>
      <c r="T4" s="123" t="s">
        <v>45</v>
      </c>
      <c r="U4" s="162" t="s">
        <v>46</v>
      </c>
      <c r="V4" s="199" t="s">
        <v>45</v>
      </c>
      <c r="W4" s="199" t="s">
        <v>46</v>
      </c>
      <c r="X4" s="212" t="s">
        <v>45</v>
      </c>
    </row>
    <row r="5" spans="1:24" s="46" customFormat="1" ht="12.75">
      <c r="A5" s="2" t="s">
        <v>2</v>
      </c>
      <c r="B5" s="53"/>
      <c r="C5" s="53"/>
      <c r="D5" s="53"/>
      <c r="E5" s="53"/>
      <c r="F5" s="54"/>
      <c r="G5" s="53"/>
      <c r="H5" s="53"/>
      <c r="I5" s="53"/>
      <c r="J5" s="53"/>
      <c r="K5" s="10"/>
      <c r="L5" s="1"/>
      <c r="M5" s="88"/>
      <c r="N5" s="124"/>
      <c r="O5" s="130"/>
      <c r="P5" s="130"/>
      <c r="Q5" s="168"/>
      <c r="R5" s="168"/>
      <c r="S5" s="130"/>
      <c r="T5" s="130"/>
      <c r="U5" s="168"/>
      <c r="V5" s="201"/>
      <c r="W5" s="124"/>
      <c r="X5" s="201"/>
    </row>
    <row r="6" spans="1:26" ht="12.75">
      <c r="A6" s="1" t="s">
        <v>43</v>
      </c>
      <c r="B6" s="43">
        <v>9400</v>
      </c>
      <c r="C6" s="43">
        <v>6382</v>
      </c>
      <c r="D6" s="43">
        <v>7000</v>
      </c>
      <c r="E6" s="43">
        <v>2000</v>
      </c>
      <c r="F6" s="44">
        <v>2000</v>
      </c>
      <c r="G6" s="43">
        <v>1800</v>
      </c>
      <c r="H6" s="44">
        <v>2000</v>
      </c>
      <c r="I6" s="43">
        <v>1350</v>
      </c>
      <c r="J6" s="43">
        <v>1350</v>
      </c>
      <c r="K6" s="79">
        <v>450</v>
      </c>
      <c r="L6" s="166">
        <v>1800</v>
      </c>
      <c r="M6" s="163">
        <v>700</v>
      </c>
      <c r="N6" s="164">
        <v>1000</v>
      </c>
      <c r="O6" s="163">
        <v>700</v>
      </c>
      <c r="P6" s="69">
        <v>1000</v>
      </c>
      <c r="Q6" s="69">
        <v>700</v>
      </c>
      <c r="R6" s="69">
        <v>1000</v>
      </c>
      <c r="S6" s="69">
        <v>100</v>
      </c>
      <c r="T6" s="69">
        <v>0</v>
      </c>
      <c r="U6" s="69">
        <v>350</v>
      </c>
      <c r="V6" s="69">
        <v>0</v>
      </c>
      <c r="W6" s="176">
        <v>0</v>
      </c>
      <c r="X6" s="69">
        <v>0</v>
      </c>
      <c r="Z6" t="s">
        <v>90</v>
      </c>
    </row>
    <row r="7" spans="1:24" ht="12.75">
      <c r="A7" s="1" t="s">
        <v>69</v>
      </c>
      <c r="B7" s="43"/>
      <c r="C7" s="43"/>
      <c r="D7" s="43"/>
      <c r="E7" s="43">
        <v>1148.25</v>
      </c>
      <c r="F7" s="44">
        <v>1150</v>
      </c>
      <c r="G7" s="43">
        <v>725</v>
      </c>
      <c r="H7" s="44">
        <v>1000</v>
      </c>
      <c r="I7" s="43">
        <v>1375</v>
      </c>
      <c r="J7" s="43">
        <v>1375</v>
      </c>
      <c r="K7" s="79">
        <v>1800</v>
      </c>
      <c r="L7" s="166">
        <v>1500</v>
      </c>
      <c r="M7" s="163">
        <v>1650</v>
      </c>
      <c r="N7" s="164">
        <v>1500</v>
      </c>
      <c r="O7" s="163">
        <v>1200</v>
      </c>
      <c r="P7" s="69">
        <v>1500</v>
      </c>
      <c r="Q7" s="69">
        <v>1200</v>
      </c>
      <c r="R7" s="69">
        <v>1500</v>
      </c>
      <c r="S7" s="69">
        <v>1063.97</v>
      </c>
      <c r="T7" s="69">
        <v>1500</v>
      </c>
      <c r="U7" s="69">
        <v>605</v>
      </c>
      <c r="V7" s="69">
        <v>1000</v>
      </c>
      <c r="W7" s="176">
        <v>0</v>
      </c>
      <c r="X7" s="69">
        <v>1000</v>
      </c>
    </row>
    <row r="8" spans="1:24" ht="12.75">
      <c r="A8" s="1" t="s">
        <v>44</v>
      </c>
      <c r="B8" s="43"/>
      <c r="C8" s="43"/>
      <c r="D8" s="43">
        <v>11300</v>
      </c>
      <c r="E8" s="43">
        <v>1600</v>
      </c>
      <c r="F8" s="44">
        <v>1600</v>
      </c>
      <c r="G8" s="43">
        <v>0</v>
      </c>
      <c r="H8" s="44">
        <v>1000</v>
      </c>
      <c r="I8" s="43">
        <v>0</v>
      </c>
      <c r="J8" s="43">
        <v>500</v>
      </c>
      <c r="K8" s="79">
        <v>1500</v>
      </c>
      <c r="L8" s="166">
        <v>1500</v>
      </c>
      <c r="M8" s="163">
        <v>0</v>
      </c>
      <c r="N8" s="164">
        <v>1000</v>
      </c>
      <c r="O8" s="163">
        <v>0</v>
      </c>
      <c r="P8" s="69">
        <v>1000</v>
      </c>
      <c r="Q8" s="69">
        <v>0</v>
      </c>
      <c r="R8" s="69">
        <v>1000</v>
      </c>
      <c r="S8" s="69">
        <v>0</v>
      </c>
      <c r="T8" s="69">
        <v>0</v>
      </c>
      <c r="U8" s="69"/>
      <c r="V8" s="69">
        <v>0</v>
      </c>
      <c r="W8" s="176">
        <v>0</v>
      </c>
      <c r="X8" s="69">
        <v>0</v>
      </c>
    </row>
    <row r="9" spans="1:24" ht="12.75">
      <c r="A9" s="1" t="s">
        <v>70</v>
      </c>
      <c r="B9" s="43">
        <v>10300</v>
      </c>
      <c r="C9" s="43">
        <v>10685.08</v>
      </c>
      <c r="D9" s="43">
        <v>10000</v>
      </c>
      <c r="E9" s="43">
        <v>10999.29</v>
      </c>
      <c r="F9" s="44">
        <v>11000</v>
      </c>
      <c r="G9" s="43">
        <v>11402.43</v>
      </c>
      <c r="H9" s="44">
        <v>11400</v>
      </c>
      <c r="I9" s="55">
        <v>11933</v>
      </c>
      <c r="J9" s="55">
        <v>11950</v>
      </c>
      <c r="K9" s="79">
        <v>11578.1</v>
      </c>
      <c r="L9" s="166">
        <v>11500</v>
      </c>
      <c r="M9" s="163">
        <v>10265</v>
      </c>
      <c r="N9" s="164">
        <v>11500</v>
      </c>
      <c r="O9" s="163">
        <v>10786.74</v>
      </c>
      <c r="P9" s="69">
        <v>11500</v>
      </c>
      <c r="Q9" s="69">
        <v>9427.05</v>
      </c>
      <c r="R9" s="69">
        <v>11500</v>
      </c>
      <c r="S9" s="69">
        <v>11517.3</v>
      </c>
      <c r="T9" s="69">
        <v>11500</v>
      </c>
      <c r="U9" s="69">
        <v>11534.47</v>
      </c>
      <c r="V9" s="69">
        <v>11500</v>
      </c>
      <c r="W9" s="176">
        <v>0</v>
      </c>
      <c r="X9" s="69">
        <v>11500</v>
      </c>
    </row>
    <row r="10" spans="1:24" ht="12.75">
      <c r="A10" s="1" t="s">
        <v>71</v>
      </c>
      <c r="B10" s="43">
        <v>13000</v>
      </c>
      <c r="C10" s="43">
        <v>6985</v>
      </c>
      <c r="D10" s="43">
        <v>0</v>
      </c>
      <c r="E10" s="43">
        <v>9215</v>
      </c>
      <c r="F10" s="44">
        <v>9250</v>
      </c>
      <c r="G10" s="43">
        <v>10305</v>
      </c>
      <c r="H10" s="44">
        <v>10300</v>
      </c>
      <c r="I10" s="43">
        <v>7345</v>
      </c>
      <c r="J10" s="43">
        <v>7350</v>
      </c>
      <c r="K10" s="79">
        <v>8730</v>
      </c>
      <c r="L10" s="166">
        <v>9000</v>
      </c>
      <c r="M10" s="163">
        <v>6120</v>
      </c>
      <c r="N10" s="164">
        <v>9000</v>
      </c>
      <c r="O10" s="163">
        <v>7352.18</v>
      </c>
      <c r="P10" s="69">
        <v>9000</v>
      </c>
      <c r="Q10" s="69">
        <v>8292.4</v>
      </c>
      <c r="R10" s="69">
        <v>9000</v>
      </c>
      <c r="S10" s="69">
        <v>8369.53</v>
      </c>
      <c r="T10" s="69">
        <v>9000</v>
      </c>
      <c r="U10" s="69">
        <v>4635.78</v>
      </c>
      <c r="V10" s="69">
        <v>9000</v>
      </c>
      <c r="W10" s="176">
        <v>0</v>
      </c>
      <c r="X10" s="69">
        <v>9000</v>
      </c>
    </row>
    <row r="11" spans="1:24" ht="12.75">
      <c r="A11" s="1" t="s">
        <v>72</v>
      </c>
      <c r="B11" s="43"/>
      <c r="C11" s="43"/>
      <c r="D11" s="43"/>
      <c r="E11" s="43"/>
      <c r="F11" s="44"/>
      <c r="G11" s="43"/>
      <c r="H11" s="44"/>
      <c r="I11" s="43"/>
      <c r="J11" s="43"/>
      <c r="K11" s="79"/>
      <c r="L11" s="166"/>
      <c r="M11" s="163"/>
      <c r="N11" s="164"/>
      <c r="O11" s="163">
        <v>1492.45</v>
      </c>
      <c r="P11" s="69">
        <v>0</v>
      </c>
      <c r="Q11" s="69"/>
      <c r="R11" s="69">
        <v>0</v>
      </c>
      <c r="S11" s="69">
        <v>0</v>
      </c>
      <c r="T11" s="69">
        <v>1400</v>
      </c>
      <c r="U11" s="69">
        <v>0</v>
      </c>
      <c r="V11" s="69">
        <v>0</v>
      </c>
      <c r="W11" s="176">
        <v>0</v>
      </c>
      <c r="X11" s="69">
        <v>0</v>
      </c>
    </row>
    <row r="12" spans="1:24" ht="12.75">
      <c r="A12" s="1" t="s">
        <v>68</v>
      </c>
      <c r="B12" s="43"/>
      <c r="C12" s="43"/>
      <c r="D12" s="43"/>
      <c r="E12" s="43"/>
      <c r="F12" s="44"/>
      <c r="G12" s="43"/>
      <c r="H12" s="44"/>
      <c r="I12" s="43"/>
      <c r="J12" s="43"/>
      <c r="K12" s="79"/>
      <c r="L12" s="166"/>
      <c r="M12" s="163"/>
      <c r="N12" s="164"/>
      <c r="O12" s="163">
        <v>2478.83</v>
      </c>
      <c r="P12" s="69">
        <v>0</v>
      </c>
      <c r="Q12" s="69">
        <v>2206.04</v>
      </c>
      <c r="R12" s="69">
        <v>0</v>
      </c>
      <c r="S12" s="69">
        <v>2148.69</v>
      </c>
      <c r="T12" s="69">
        <v>0</v>
      </c>
      <c r="U12" s="69">
        <v>0</v>
      </c>
      <c r="V12" s="69">
        <v>2000</v>
      </c>
      <c r="W12" s="176">
        <v>0</v>
      </c>
      <c r="X12" s="69">
        <v>2000</v>
      </c>
    </row>
    <row r="13" spans="1:24" ht="12.75">
      <c r="A13" s="1" t="s">
        <v>79</v>
      </c>
      <c r="B13" s="43"/>
      <c r="C13" s="43"/>
      <c r="D13" s="43"/>
      <c r="E13" s="43"/>
      <c r="F13" s="44"/>
      <c r="G13" s="43"/>
      <c r="H13" s="44"/>
      <c r="I13" s="43"/>
      <c r="J13" s="43"/>
      <c r="K13" s="79"/>
      <c r="L13" s="166"/>
      <c r="M13" s="163"/>
      <c r="N13" s="164"/>
      <c r="O13" s="131"/>
      <c r="P13" s="69"/>
      <c r="Q13" s="69">
        <v>0</v>
      </c>
      <c r="R13" s="69"/>
      <c r="S13" s="176"/>
      <c r="T13" s="69"/>
      <c r="U13" s="69"/>
      <c r="V13" s="69"/>
      <c r="W13" s="131"/>
      <c r="X13" s="69"/>
    </row>
    <row r="14" spans="1:24" ht="12.75">
      <c r="A14" s="56" t="s">
        <v>22</v>
      </c>
      <c r="B14" s="57">
        <f aca="true" t="shared" si="0" ref="B14:G14">SUM(B6:B10)</f>
        <v>32700</v>
      </c>
      <c r="C14" s="57">
        <f t="shared" si="0"/>
        <v>24052.08</v>
      </c>
      <c r="D14" s="57">
        <f t="shared" si="0"/>
        <v>28300</v>
      </c>
      <c r="E14" s="57">
        <f t="shared" si="0"/>
        <v>24962.54</v>
      </c>
      <c r="F14" s="57">
        <f t="shared" si="0"/>
        <v>25000</v>
      </c>
      <c r="G14" s="57">
        <f t="shared" si="0"/>
        <v>24232.43</v>
      </c>
      <c r="H14" s="57">
        <f>SUM(H6:H13)</f>
        <v>25700</v>
      </c>
      <c r="I14" s="89">
        <f>SUM(I5:I13)</f>
        <v>22003</v>
      </c>
      <c r="J14" s="57">
        <f>SUM(J5:J13)</f>
        <v>22525</v>
      </c>
      <c r="K14" s="89">
        <f>SUM(K6:K10)</f>
        <v>24058.1</v>
      </c>
      <c r="L14" s="89">
        <f>SUM(L6:L13)</f>
        <v>25300</v>
      </c>
      <c r="M14" s="91">
        <f>SUM(M6:M13)</f>
        <v>18735</v>
      </c>
      <c r="N14" s="136">
        <f>SUM(N6:N13)</f>
        <v>24000</v>
      </c>
      <c r="O14" s="137">
        <f>SUM(O6:O13)</f>
        <v>24010.199999999997</v>
      </c>
      <c r="P14" s="137">
        <v>24000</v>
      </c>
      <c r="Q14" s="137">
        <f>SUM(Q6:Q13)</f>
        <v>21825.489999999998</v>
      </c>
      <c r="R14" s="137">
        <f>SUM(R6:R13)</f>
        <v>24000</v>
      </c>
      <c r="S14" s="137">
        <f>SUM(S6:S13)</f>
        <v>23199.489999999998</v>
      </c>
      <c r="T14" s="137">
        <f>SUM(T6:T13)</f>
        <v>23400</v>
      </c>
      <c r="U14" s="137">
        <f>SUM(U5:U13)</f>
        <v>17125.25</v>
      </c>
      <c r="V14" s="137">
        <f>SUM(V5:V13)</f>
        <v>23500</v>
      </c>
      <c r="W14" s="213">
        <f>SUM(W6:W14)</f>
        <v>0</v>
      </c>
      <c r="X14" s="137">
        <f>SUM(X5:X13)</f>
        <v>23500</v>
      </c>
    </row>
    <row r="15" spans="1:24" ht="12.75">
      <c r="A15" s="3"/>
      <c r="B15" s="44"/>
      <c r="C15" s="44"/>
      <c r="D15" s="44"/>
      <c r="E15" s="44"/>
      <c r="F15" s="45"/>
      <c r="G15" s="44"/>
      <c r="H15" s="44"/>
      <c r="I15" s="44"/>
      <c r="J15" s="44"/>
      <c r="K15" s="79"/>
      <c r="L15" s="166"/>
      <c r="M15" s="163"/>
      <c r="N15" s="164"/>
      <c r="O15" s="131"/>
      <c r="P15" s="131"/>
      <c r="Q15" s="69"/>
      <c r="R15" s="69"/>
      <c r="S15" s="69"/>
      <c r="T15" s="69"/>
      <c r="U15" s="69"/>
      <c r="V15" s="69"/>
      <c r="W15" s="131"/>
      <c r="X15" s="69"/>
    </row>
    <row r="16" spans="1:24" ht="12.75">
      <c r="A16" s="2" t="s">
        <v>51</v>
      </c>
      <c r="B16" s="43"/>
      <c r="C16" s="43"/>
      <c r="D16" s="43"/>
      <c r="E16" s="43"/>
      <c r="F16" s="44"/>
      <c r="G16" s="43"/>
      <c r="H16" s="43"/>
      <c r="I16" s="43"/>
      <c r="J16" s="43"/>
      <c r="K16" s="79"/>
      <c r="L16" s="166"/>
      <c r="M16" s="163"/>
      <c r="N16" s="164"/>
      <c r="O16" s="131"/>
      <c r="P16" s="131"/>
      <c r="Q16" s="69"/>
      <c r="R16" s="69"/>
      <c r="S16" s="69"/>
      <c r="T16" s="69"/>
      <c r="U16" s="69"/>
      <c r="V16" s="69"/>
      <c r="W16" s="131"/>
      <c r="X16" s="69"/>
    </row>
    <row r="17" spans="1:24" ht="12.75">
      <c r="A17" s="1" t="s">
        <v>49</v>
      </c>
      <c r="B17" s="43">
        <v>-6392</v>
      </c>
      <c r="C17" s="43">
        <v>-5592.03</v>
      </c>
      <c r="D17" s="43">
        <v>-5750</v>
      </c>
      <c r="E17" s="43">
        <v>-3557.33</v>
      </c>
      <c r="F17" s="44">
        <v>-4600</v>
      </c>
      <c r="G17" s="43">
        <v>-2832.95</v>
      </c>
      <c r="H17" s="44">
        <v>-3000</v>
      </c>
      <c r="I17" s="55">
        <v>-3035.21</v>
      </c>
      <c r="J17" s="55">
        <v>-3000</v>
      </c>
      <c r="K17" s="81">
        <v>-3083.06</v>
      </c>
      <c r="L17" s="166">
        <v>-3000</v>
      </c>
      <c r="M17" s="163">
        <v>-3096.79</v>
      </c>
      <c r="N17" s="164">
        <v>3100</v>
      </c>
      <c r="O17" s="163">
        <v>-3784.29</v>
      </c>
      <c r="P17" s="69">
        <v>-3800</v>
      </c>
      <c r="Q17" s="69">
        <v>-3118.9</v>
      </c>
      <c r="R17" s="69">
        <v>-3200</v>
      </c>
      <c r="S17" s="69">
        <v>-2798.2</v>
      </c>
      <c r="T17" s="69">
        <v>-4500</v>
      </c>
      <c r="U17" s="69">
        <v>-4600</v>
      </c>
      <c r="V17" s="69">
        <v>-3000</v>
      </c>
      <c r="W17" s="131"/>
      <c r="X17" s="69">
        <v>-3000</v>
      </c>
    </row>
    <row r="18" spans="1:24" ht="12.75">
      <c r="A18" s="1" t="s">
        <v>50</v>
      </c>
      <c r="B18" s="43"/>
      <c r="C18" s="43"/>
      <c r="D18" s="43">
        <v>0</v>
      </c>
      <c r="E18" s="43">
        <v>-450</v>
      </c>
      <c r="F18" s="44">
        <v>0</v>
      </c>
      <c r="G18" s="43">
        <v>0</v>
      </c>
      <c r="H18" s="44">
        <v>0</v>
      </c>
      <c r="I18" s="43">
        <v>0</v>
      </c>
      <c r="J18" s="43">
        <v>0</v>
      </c>
      <c r="K18" s="79"/>
      <c r="L18" s="166"/>
      <c r="M18" s="163">
        <v>0</v>
      </c>
      <c r="N18" s="164"/>
      <c r="O18" s="69">
        <v>0</v>
      </c>
      <c r="P18" s="69">
        <v>0</v>
      </c>
      <c r="Q18" s="69">
        <v>0</v>
      </c>
      <c r="R18" s="69">
        <v>0</v>
      </c>
      <c r="S18" s="69">
        <v>-350</v>
      </c>
      <c r="T18" s="69">
        <v>0</v>
      </c>
      <c r="U18" s="69">
        <v>0</v>
      </c>
      <c r="V18" s="69">
        <v>0</v>
      </c>
      <c r="W18" s="131"/>
      <c r="X18" s="69">
        <v>0</v>
      </c>
    </row>
    <row r="19" spans="1:24" ht="12.75">
      <c r="A19" s="1" t="s">
        <v>78</v>
      </c>
      <c r="B19" s="43"/>
      <c r="C19" s="43"/>
      <c r="D19" s="43"/>
      <c r="E19" s="43"/>
      <c r="F19" s="44"/>
      <c r="G19" s="43"/>
      <c r="H19" s="44"/>
      <c r="I19" s="43">
        <v>-700</v>
      </c>
      <c r="J19" s="43">
        <v>-700</v>
      </c>
      <c r="K19" s="79">
        <v>-1593.49</v>
      </c>
      <c r="L19" s="166">
        <v>-1500</v>
      </c>
      <c r="M19" s="163">
        <v>-500</v>
      </c>
      <c r="N19" s="164">
        <v>500</v>
      </c>
      <c r="O19" s="163">
        <v>-2000</v>
      </c>
      <c r="P19" s="69">
        <v>-2500</v>
      </c>
      <c r="Q19" s="69">
        <v>-2275</v>
      </c>
      <c r="R19" s="69">
        <v>-5000</v>
      </c>
      <c r="S19" s="69">
        <v>-1693.11</v>
      </c>
      <c r="T19" s="69">
        <v>-2000</v>
      </c>
      <c r="U19" s="69">
        <v>-3971.5</v>
      </c>
      <c r="V19" s="69">
        <v>-2000</v>
      </c>
      <c r="W19" s="131"/>
      <c r="X19" s="69">
        <v>-2000</v>
      </c>
    </row>
    <row r="20" spans="1:24" ht="12.75">
      <c r="A20" s="1" t="s">
        <v>73</v>
      </c>
      <c r="B20" s="43">
        <v>-200</v>
      </c>
      <c r="C20" s="43">
        <v>-816</v>
      </c>
      <c r="D20" s="43">
        <v>-650</v>
      </c>
      <c r="E20" s="43">
        <v>-50</v>
      </c>
      <c r="F20" s="44">
        <v>-100</v>
      </c>
      <c r="G20" s="43">
        <v>-50</v>
      </c>
      <c r="H20" s="44">
        <v>-100</v>
      </c>
      <c r="I20" s="43">
        <v>-50</v>
      </c>
      <c r="J20" s="43">
        <v>-50</v>
      </c>
      <c r="K20" s="79">
        <v>-50</v>
      </c>
      <c r="L20" s="166">
        <v>-50</v>
      </c>
      <c r="M20" s="163"/>
      <c r="N20" s="164"/>
      <c r="O20" s="163">
        <v>-125</v>
      </c>
      <c r="P20" s="69">
        <v>-125</v>
      </c>
      <c r="Q20" s="69">
        <v>-225</v>
      </c>
      <c r="R20" s="69">
        <v>-225</v>
      </c>
      <c r="S20" s="69">
        <v>-50</v>
      </c>
      <c r="T20" s="69">
        <v>-50</v>
      </c>
      <c r="U20" s="69">
        <v>-50</v>
      </c>
      <c r="V20" s="69">
        <v>-50</v>
      </c>
      <c r="W20" s="131"/>
      <c r="X20" s="69">
        <v>-365</v>
      </c>
    </row>
    <row r="21" spans="1:24" ht="12.75">
      <c r="A21" s="1" t="s">
        <v>15</v>
      </c>
      <c r="B21" s="43">
        <v>-1961</v>
      </c>
      <c r="C21" s="43">
        <v>-2632.82</v>
      </c>
      <c r="D21" s="43">
        <v>-2650</v>
      </c>
      <c r="E21" s="43">
        <v>-3499.25</v>
      </c>
      <c r="F21" s="44">
        <v>-3600</v>
      </c>
      <c r="G21" s="43">
        <f>-2402.25+-1182.5</f>
        <v>-3584.75</v>
      </c>
      <c r="H21" s="44">
        <v>-3600</v>
      </c>
      <c r="I21" s="55">
        <v>-4083.38</v>
      </c>
      <c r="J21" s="55">
        <v>-4100</v>
      </c>
      <c r="K21" s="82">
        <v>-3811.38</v>
      </c>
      <c r="L21" s="166">
        <v>-4000</v>
      </c>
      <c r="M21" s="165">
        <v>-3628.7</v>
      </c>
      <c r="N21" s="164">
        <v>3700</v>
      </c>
      <c r="O21" s="163">
        <v>-5454.45</v>
      </c>
      <c r="P21" s="69">
        <v>-5500</v>
      </c>
      <c r="Q21" s="69">
        <v>-7122.07</v>
      </c>
      <c r="R21" s="69">
        <v>-7000</v>
      </c>
      <c r="S21" s="69">
        <v>-5021.03</v>
      </c>
      <c r="T21" s="69">
        <v>-7000</v>
      </c>
      <c r="U21" s="69">
        <v>-8421.03</v>
      </c>
      <c r="V21" s="69">
        <v>-7000</v>
      </c>
      <c r="W21" s="176">
        <v>-2094</v>
      </c>
      <c r="X21" s="69">
        <v>-7450</v>
      </c>
    </row>
    <row r="22" spans="1:24" ht="12.75">
      <c r="A22" s="1" t="s">
        <v>54</v>
      </c>
      <c r="B22" s="43">
        <v>-5600</v>
      </c>
      <c r="C22" s="43">
        <v>-3545.59</v>
      </c>
      <c r="D22" s="43">
        <v>-3600</v>
      </c>
      <c r="E22" s="43">
        <v>-3727.09</v>
      </c>
      <c r="F22" s="44">
        <v>-3950</v>
      </c>
      <c r="G22" s="43">
        <v>-4758.58</v>
      </c>
      <c r="H22" s="44">
        <v>-4800</v>
      </c>
      <c r="I22" s="55">
        <v>-4791.65</v>
      </c>
      <c r="J22" s="55">
        <v>-4800</v>
      </c>
      <c r="K22" s="81">
        <v>-5250.77</v>
      </c>
      <c r="L22" s="166">
        <v>-5200</v>
      </c>
      <c r="M22" s="163">
        <v>-3313.76</v>
      </c>
      <c r="N22" s="164">
        <v>4000</v>
      </c>
      <c r="O22" s="163">
        <v>-5547.36</v>
      </c>
      <c r="P22" s="69">
        <v>-5500</v>
      </c>
      <c r="Q22" s="69">
        <v>-5034.56</v>
      </c>
      <c r="R22" s="69">
        <v>-5500</v>
      </c>
      <c r="S22" s="69">
        <v>-3797.62</v>
      </c>
      <c r="T22" s="69">
        <v>-7400</v>
      </c>
      <c r="U22" s="69">
        <v>-6471</v>
      </c>
      <c r="V22" s="69">
        <v>-5000</v>
      </c>
      <c r="W22" s="131"/>
      <c r="X22" s="69">
        <v>-5589</v>
      </c>
    </row>
    <row r="23" spans="1:24" ht="12.75">
      <c r="A23" s="1" t="s">
        <v>16</v>
      </c>
      <c r="B23" s="43">
        <v>-412</v>
      </c>
      <c r="C23" s="43">
        <v>-437.53</v>
      </c>
      <c r="D23" s="43">
        <v>-450</v>
      </c>
      <c r="E23" s="43">
        <v>-442.62</v>
      </c>
      <c r="F23" s="44">
        <v>-450</v>
      </c>
      <c r="G23" s="43">
        <v>-305.25</v>
      </c>
      <c r="H23" s="44">
        <v>-450</v>
      </c>
      <c r="I23" s="43">
        <v>-305.25</v>
      </c>
      <c r="J23" s="43">
        <v>-350</v>
      </c>
      <c r="K23" s="79">
        <v>-305.25</v>
      </c>
      <c r="L23" s="166">
        <v>-305.25</v>
      </c>
      <c r="M23" s="163">
        <v>-305.25</v>
      </c>
      <c r="N23" s="164">
        <v>300</v>
      </c>
      <c r="O23" s="163">
        <v>-357</v>
      </c>
      <c r="P23" s="69">
        <v>-350</v>
      </c>
      <c r="Q23" s="69">
        <v>-201</v>
      </c>
      <c r="R23" s="69">
        <v>-350</v>
      </c>
      <c r="S23" s="69">
        <v>-226</v>
      </c>
      <c r="T23" s="69">
        <v>-350</v>
      </c>
      <c r="U23" s="69">
        <v>-226</v>
      </c>
      <c r="V23" s="69">
        <v>-226</v>
      </c>
      <c r="W23" s="176">
        <v>-185</v>
      </c>
      <c r="X23" s="69">
        <v>-226</v>
      </c>
    </row>
    <row r="24" spans="1:24" ht="12.75">
      <c r="A24" s="1" t="s">
        <v>17</v>
      </c>
      <c r="B24" s="43">
        <v>-500</v>
      </c>
      <c r="C24" s="43">
        <v>0</v>
      </c>
      <c r="D24" s="43">
        <v>-200</v>
      </c>
      <c r="E24" s="43">
        <v>-259.69</v>
      </c>
      <c r="F24" s="44">
        <v>-300</v>
      </c>
      <c r="G24" s="43">
        <v>-237.87</v>
      </c>
      <c r="H24" s="44">
        <v>-300</v>
      </c>
      <c r="I24" s="43">
        <v>-399.79</v>
      </c>
      <c r="J24" s="43">
        <v>-400</v>
      </c>
      <c r="K24" s="79">
        <v>-416.94</v>
      </c>
      <c r="L24" s="166">
        <v>-400</v>
      </c>
      <c r="M24" s="163">
        <v>-189.85</v>
      </c>
      <c r="N24" s="164">
        <v>200</v>
      </c>
      <c r="O24" s="163">
        <v>-396.11</v>
      </c>
      <c r="P24" s="69">
        <v>-400</v>
      </c>
      <c r="Q24" s="69">
        <v>-182.98</v>
      </c>
      <c r="R24" s="69">
        <v>-400</v>
      </c>
      <c r="S24" s="69">
        <v>-1765.7</v>
      </c>
      <c r="T24" s="69">
        <v>-700</v>
      </c>
      <c r="U24" s="69">
        <v>-698.5</v>
      </c>
      <c r="V24" s="69">
        <v>-700</v>
      </c>
      <c r="W24" s="131"/>
      <c r="X24" s="69">
        <v>-700</v>
      </c>
    </row>
    <row r="25" spans="1:24" ht="12.75">
      <c r="A25" s="1" t="s">
        <v>18</v>
      </c>
      <c r="B25" s="43">
        <v>-1700</v>
      </c>
      <c r="C25" s="43">
        <v>-2562.29</v>
      </c>
      <c r="D25" s="43">
        <v>-1700</v>
      </c>
      <c r="E25" s="43">
        <v>-471.23</v>
      </c>
      <c r="F25" s="44">
        <v>-1000</v>
      </c>
      <c r="G25" s="43">
        <v>-1315.12</v>
      </c>
      <c r="H25" s="44">
        <v>-1400</v>
      </c>
      <c r="I25" s="44">
        <v>-879.27</v>
      </c>
      <c r="J25" s="44">
        <v>-900</v>
      </c>
      <c r="K25" s="79">
        <v>-924.06</v>
      </c>
      <c r="L25" s="166">
        <v>-900</v>
      </c>
      <c r="M25" s="163">
        <v>-913.63</v>
      </c>
      <c r="N25" s="164">
        <v>900</v>
      </c>
      <c r="O25" s="163">
        <v>-757.5</v>
      </c>
      <c r="P25" s="69">
        <v>-900</v>
      </c>
      <c r="Q25" s="69">
        <v>-684.03</v>
      </c>
      <c r="R25" s="69">
        <v>-900</v>
      </c>
      <c r="S25" s="69">
        <v>-292.57</v>
      </c>
      <c r="T25" s="69">
        <v>-450</v>
      </c>
      <c r="U25" s="69">
        <v>-363.38</v>
      </c>
      <c r="V25" s="69">
        <v>-450</v>
      </c>
      <c r="W25" s="131"/>
      <c r="X25" s="69">
        <v>-450</v>
      </c>
    </row>
    <row r="26" spans="1:24" ht="12.75" hidden="1">
      <c r="A26" s="1" t="s">
        <v>74</v>
      </c>
      <c r="B26" s="43">
        <v>-1500</v>
      </c>
      <c r="C26" s="43">
        <v>-869.12</v>
      </c>
      <c r="D26" s="43">
        <v>-1000</v>
      </c>
      <c r="E26" s="43">
        <v>-869.5</v>
      </c>
      <c r="F26" s="44">
        <v>-1000</v>
      </c>
      <c r="G26" s="43">
        <f>-290.54+-339.27</f>
        <v>-629.81</v>
      </c>
      <c r="H26" s="44">
        <v>-1000</v>
      </c>
      <c r="I26" s="43">
        <v>-375.45</v>
      </c>
      <c r="J26" s="43">
        <v>-875</v>
      </c>
      <c r="K26" s="79">
        <v>-925</v>
      </c>
      <c r="L26" s="166">
        <v>-925</v>
      </c>
      <c r="M26" s="163">
        <v>-2120.46</v>
      </c>
      <c r="N26" s="164">
        <v>2100</v>
      </c>
      <c r="O26" s="163">
        <v>-609.45</v>
      </c>
      <c r="P26" s="69"/>
      <c r="Q26" s="69">
        <v>-496</v>
      </c>
      <c r="R26" s="69"/>
      <c r="S26" s="69"/>
      <c r="T26" s="69"/>
      <c r="U26" s="69"/>
      <c r="V26" s="69"/>
      <c r="W26" s="131"/>
      <c r="X26" s="69"/>
    </row>
    <row r="27" spans="1:24" ht="12.75">
      <c r="A27" s="59" t="s">
        <v>63</v>
      </c>
      <c r="B27" s="55"/>
      <c r="C27" s="55"/>
      <c r="D27" s="55"/>
      <c r="E27" s="55"/>
      <c r="F27" s="55"/>
      <c r="G27" s="55"/>
      <c r="H27" s="55"/>
      <c r="I27" s="58"/>
      <c r="J27" s="58"/>
      <c r="K27" s="81"/>
      <c r="L27" s="166"/>
      <c r="M27" s="163">
        <v>-200</v>
      </c>
      <c r="N27" s="164">
        <v>200</v>
      </c>
      <c r="O27" s="163">
        <v>-528</v>
      </c>
      <c r="P27" s="69">
        <v>-500</v>
      </c>
      <c r="Q27" s="69">
        <v>-194.58</v>
      </c>
      <c r="R27" s="69">
        <v>-300</v>
      </c>
      <c r="S27" s="69">
        <v>-516</v>
      </c>
      <c r="T27" s="69">
        <v>-400</v>
      </c>
      <c r="U27" s="69">
        <v>0</v>
      </c>
      <c r="V27" s="69">
        <v>0</v>
      </c>
      <c r="W27" s="131"/>
      <c r="X27" s="69">
        <v>0</v>
      </c>
    </row>
    <row r="28" spans="1:24" ht="12.75">
      <c r="A28" s="59" t="s">
        <v>75</v>
      </c>
      <c r="B28" s="55"/>
      <c r="C28" s="55"/>
      <c r="D28" s="55"/>
      <c r="E28" s="55"/>
      <c r="F28" s="55"/>
      <c r="G28" s="55"/>
      <c r="H28" s="55"/>
      <c r="I28" s="58"/>
      <c r="J28" s="58"/>
      <c r="K28" s="81"/>
      <c r="L28" s="166"/>
      <c r="M28" s="92"/>
      <c r="N28" s="164"/>
      <c r="O28" s="163">
        <v>-2478.83</v>
      </c>
      <c r="P28" s="69">
        <v>0</v>
      </c>
      <c r="Q28" s="69"/>
      <c r="R28" s="69"/>
      <c r="S28" s="69">
        <v>-435.51</v>
      </c>
      <c r="T28" s="69">
        <v>0</v>
      </c>
      <c r="U28" s="69">
        <v>0</v>
      </c>
      <c r="V28" s="69">
        <v>0</v>
      </c>
      <c r="W28" s="131"/>
      <c r="X28" s="69">
        <v>0</v>
      </c>
    </row>
    <row r="29" spans="1:24" ht="12.75">
      <c r="A29" s="1"/>
      <c r="B29" s="43"/>
      <c r="C29" s="43"/>
      <c r="D29" s="43"/>
      <c r="E29" s="43"/>
      <c r="F29" s="44"/>
      <c r="G29" s="43"/>
      <c r="H29" s="44"/>
      <c r="I29" s="43"/>
      <c r="J29" s="43"/>
      <c r="K29" s="79"/>
      <c r="L29" s="84"/>
      <c r="M29" s="92"/>
      <c r="N29" s="125"/>
      <c r="O29" s="69"/>
      <c r="P29" s="69"/>
      <c r="Q29" s="69"/>
      <c r="R29" s="69"/>
      <c r="S29" s="69"/>
      <c r="T29" s="69"/>
      <c r="U29" s="69"/>
      <c r="V29" s="69"/>
      <c r="W29" s="131"/>
      <c r="X29" s="69"/>
    </row>
    <row r="30" spans="1:24" s="46" customFormat="1" ht="12.75">
      <c r="A30" s="56" t="s">
        <v>19</v>
      </c>
      <c r="B30" s="57">
        <f aca="true" t="shared" si="1" ref="B30:G30">SUM(B17:B27)</f>
        <v>-18265</v>
      </c>
      <c r="C30" s="57">
        <f t="shared" si="1"/>
        <v>-16455.38</v>
      </c>
      <c r="D30" s="57">
        <f t="shared" si="1"/>
        <v>-16000</v>
      </c>
      <c r="E30" s="57">
        <f t="shared" si="1"/>
        <v>-13326.710000000001</v>
      </c>
      <c r="F30" s="57">
        <f t="shared" si="1"/>
        <v>-15000</v>
      </c>
      <c r="G30" s="57">
        <f t="shared" si="1"/>
        <v>-13714.33</v>
      </c>
      <c r="H30" s="57">
        <f aca="true" t="shared" si="2" ref="H30:M30">SUM(H17:H29)</f>
        <v>-14650</v>
      </c>
      <c r="I30" s="57">
        <f t="shared" si="2"/>
        <v>-14620.000000000002</v>
      </c>
      <c r="J30" s="57">
        <f t="shared" si="2"/>
        <v>-15175</v>
      </c>
      <c r="K30" s="80">
        <f t="shared" si="2"/>
        <v>-16359.95</v>
      </c>
      <c r="L30" s="86">
        <f t="shared" si="2"/>
        <v>-16280.25</v>
      </c>
      <c r="M30" s="91">
        <f t="shared" si="2"/>
        <v>-14268.439999999999</v>
      </c>
      <c r="N30" s="136">
        <v>-15000</v>
      </c>
      <c r="O30" s="137">
        <f>SUM(O17:O28)</f>
        <v>-22037.989999999998</v>
      </c>
      <c r="P30" s="137">
        <f>SUM(P16:P28)</f>
        <v>-19575</v>
      </c>
      <c r="Q30" s="137">
        <f>SUM(Q17:Q29)</f>
        <v>-19534.12</v>
      </c>
      <c r="R30" s="137">
        <f>SUM(R17:R28)</f>
        <v>-22875</v>
      </c>
      <c r="S30" s="137">
        <f>SUM(S17:S28)</f>
        <v>-16945.739999999998</v>
      </c>
      <c r="T30" s="137">
        <f>SUM(T17:T28)</f>
        <v>-22850</v>
      </c>
      <c r="U30" s="137">
        <f>SUM(U17:U28)</f>
        <v>-24801.41</v>
      </c>
      <c r="V30" s="137">
        <f>SUM(V17:V28)</f>
        <v>-18426</v>
      </c>
      <c r="W30" s="213">
        <f>SUM(W17:W29)</f>
        <v>-2279</v>
      </c>
      <c r="X30" s="137">
        <f>SUM(X17:X28)</f>
        <v>-19780</v>
      </c>
    </row>
    <row r="31" spans="1:24" ht="12.75">
      <c r="A31" s="1"/>
      <c r="B31" s="43"/>
      <c r="C31" s="43"/>
      <c r="D31" s="43"/>
      <c r="E31" s="43"/>
      <c r="F31" s="43"/>
      <c r="G31" s="43"/>
      <c r="H31" s="43"/>
      <c r="I31" s="43"/>
      <c r="J31" s="43"/>
      <c r="K31" s="69"/>
      <c r="L31" s="85"/>
      <c r="M31" s="90"/>
      <c r="N31" s="10"/>
      <c r="O31" s="131"/>
      <c r="P31" s="131"/>
      <c r="Q31" s="69"/>
      <c r="R31" s="69"/>
      <c r="S31" s="69"/>
      <c r="T31" s="69"/>
      <c r="U31" s="69"/>
      <c r="V31" s="69"/>
      <c r="W31" s="131"/>
      <c r="X31" s="69"/>
    </row>
    <row r="32" spans="1:24" ht="15.75">
      <c r="A32" s="41" t="s">
        <v>23</v>
      </c>
      <c r="B32" s="42">
        <f aca="true" t="shared" si="3" ref="B32:G32">B30+B14</f>
        <v>14435</v>
      </c>
      <c r="C32" s="42">
        <f t="shared" si="3"/>
        <v>7596.700000000001</v>
      </c>
      <c r="D32" s="42">
        <f t="shared" si="3"/>
        <v>12300</v>
      </c>
      <c r="E32" s="42">
        <f t="shared" si="3"/>
        <v>11635.83</v>
      </c>
      <c r="F32" s="42">
        <f t="shared" si="3"/>
        <v>10000</v>
      </c>
      <c r="G32" s="42">
        <f t="shared" si="3"/>
        <v>10518.1</v>
      </c>
      <c r="H32" s="42">
        <f aca="true" t="shared" si="4" ref="H32:M32">H14+H30</f>
        <v>11050</v>
      </c>
      <c r="I32" s="42">
        <f t="shared" si="4"/>
        <v>7382.999999999998</v>
      </c>
      <c r="J32" s="134">
        <f t="shared" si="4"/>
        <v>7350</v>
      </c>
      <c r="K32" s="134">
        <f t="shared" si="4"/>
        <v>7698.149999999998</v>
      </c>
      <c r="L32" s="132">
        <f t="shared" si="4"/>
        <v>9019.75</v>
      </c>
      <c r="M32" s="135">
        <f t="shared" si="4"/>
        <v>4466.560000000001</v>
      </c>
      <c r="N32" s="135">
        <f>N14+N30</f>
        <v>9000</v>
      </c>
      <c r="O32" s="134">
        <f>O14+O30</f>
        <v>1972.2099999999991</v>
      </c>
      <c r="P32" s="200">
        <f>P14+P30</f>
        <v>4425</v>
      </c>
      <c r="Q32" s="200">
        <f>Q14+Q30</f>
        <v>2291.369999999999</v>
      </c>
      <c r="R32" s="134">
        <f>SUM(R14+R30)</f>
        <v>1125</v>
      </c>
      <c r="S32" s="134">
        <f>SUM(S14+S30)</f>
        <v>6253.75</v>
      </c>
      <c r="T32" s="134">
        <f>SUM(T14+T30)</f>
        <v>550</v>
      </c>
      <c r="U32" s="134">
        <f>+SUM(U14+U30)</f>
        <v>-7676.16</v>
      </c>
      <c r="V32" s="134">
        <f>+SUM(V14+V30)</f>
        <v>5074</v>
      </c>
      <c r="W32" s="214">
        <v>-2279</v>
      </c>
      <c r="X32" s="134">
        <f>+SUM(X14+X30)</f>
        <v>3720</v>
      </c>
    </row>
    <row r="33" spans="1:10" ht="12.75">
      <c r="A33" s="8"/>
      <c r="B33" s="7"/>
      <c r="C33" s="7"/>
      <c r="D33" s="7"/>
      <c r="E33" s="7"/>
      <c r="F33" s="7"/>
      <c r="G33" s="4"/>
      <c r="H33" s="4"/>
      <c r="I33" s="4"/>
      <c r="J33" s="4"/>
    </row>
    <row r="34" spans="1:10" ht="12.75">
      <c r="A34" s="5"/>
      <c r="B34" s="6"/>
      <c r="C34" s="6"/>
      <c r="D34" s="6"/>
      <c r="E34" s="6"/>
      <c r="F34" s="6"/>
      <c r="I34" s="52"/>
      <c r="J34" s="52"/>
    </row>
    <row r="35" spans="1:6" ht="12.75">
      <c r="A35" s="5"/>
      <c r="B35" s="6"/>
      <c r="C35" s="6"/>
      <c r="D35" s="6"/>
      <c r="E35" s="6"/>
      <c r="F35" s="6"/>
    </row>
    <row r="36" spans="1:24" ht="12.75">
      <c r="A36" s="129" t="s">
        <v>89</v>
      </c>
      <c r="B36" s="6"/>
      <c r="C36" s="6"/>
      <c r="D36" s="6"/>
      <c r="E36" s="6"/>
      <c r="F36" s="6"/>
      <c r="X36" s="129" t="s">
        <v>90</v>
      </c>
    </row>
    <row r="37" spans="1:6" ht="12.75">
      <c r="A37" s="5"/>
      <c r="B37" s="6"/>
      <c r="C37" s="6"/>
      <c r="D37" s="6"/>
      <c r="E37" s="6"/>
      <c r="F37" s="6"/>
    </row>
  </sheetData>
  <sheetProtection/>
  <printOptions/>
  <pageMargins left="0.5" right="0.5" top="0.5" bottom="0.5" header="0.5" footer="0.5"/>
  <pageSetup fitToHeight="0" fitToWidth="1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</dc:creator>
  <cp:keywords/>
  <dc:description/>
  <cp:lastModifiedBy>HP</cp:lastModifiedBy>
  <cp:lastPrinted>2019-08-14T23:52:56Z</cp:lastPrinted>
  <dcterms:created xsi:type="dcterms:W3CDTF">2010-06-17T20:00:41Z</dcterms:created>
  <dcterms:modified xsi:type="dcterms:W3CDTF">2020-08-06T22:38:05Z</dcterms:modified>
  <cp:category/>
  <cp:version/>
  <cp:contentType/>
  <cp:contentStatus/>
</cp:coreProperties>
</file>